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541" documentId="13_ncr:1_{F6CB121F-512D-4AA6-A0C1-0FB36C537598}" xr6:coauthVersionLast="47" xr6:coauthVersionMax="47" xr10:uidLastSave="{D051823A-FE40-4D1C-9E5A-0D1B93C13EF7}"/>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2" i="6"/>
  <c r="B3" i="6"/>
  <c r="B4" i="6"/>
  <c r="B5" i="6"/>
  <c r="B6" i="6"/>
  <c r="B7" i="6"/>
  <c r="B8" i="6"/>
  <c r="B9" i="6"/>
  <c r="B10" i="6"/>
  <c r="B11" i="6"/>
  <c r="B12" i="6"/>
  <c r="B13" i="6"/>
  <c r="G2" i="6"/>
  <c r="G3" i="6"/>
  <c r="G4" i="6"/>
  <c r="G5" i="6"/>
  <c r="G6" i="6"/>
  <c r="G7" i="6"/>
  <c r="G8" i="6"/>
  <c r="G9" i="6"/>
  <c r="G10" i="6"/>
  <c r="G11" i="6"/>
  <c r="G12" i="6"/>
  <c r="G13" i="6"/>
  <c r="I2" i="6"/>
  <c r="I3" i="6"/>
  <c r="I4" i="6"/>
  <c r="I5" i="6"/>
  <c r="I6" i="6"/>
  <c r="I7" i="6"/>
  <c r="I8" i="6"/>
  <c r="I9" i="6"/>
  <c r="I10" i="6"/>
  <c r="I11" i="6"/>
  <c r="I12" i="6"/>
  <c r="I13" i="6"/>
  <c r="J2" i="6"/>
  <c r="J3" i="6"/>
  <c r="J4" i="6"/>
  <c r="J5" i="6"/>
  <c r="J6" i="6"/>
  <c r="J7" i="6"/>
  <c r="J8" i="6"/>
  <c r="J9" i="6"/>
  <c r="J10" i="6"/>
  <c r="J11" i="6"/>
  <c r="J12" i="6"/>
  <c r="J13" i="6"/>
  <c r="L2" i="6"/>
  <c r="L3" i="6"/>
  <c r="L4" i="6"/>
  <c r="L5" i="6"/>
  <c r="L6" i="6"/>
  <c r="L7" i="6"/>
  <c r="L8" i="6"/>
  <c r="L9" i="6"/>
  <c r="L10" i="6"/>
  <c r="L11" i="6"/>
  <c r="L12" i="6"/>
  <c r="L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<sst xmlns="http://schemas.openxmlformats.org/spreadsheetml/2006/main" count="180289" uniqueCount="39130">
  <si>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</si>
  <si>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</si>
  <si>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</si>
  <si>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</si>
  <si>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</si>
  <si>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</si>
  <si>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</si>
  <si>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</si>
  <si>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</si>
  <si>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</si>
  <si>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</si>
  <si>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</si>
  <si>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</si>
  <si>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</si>
  <si>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</si>
  <si>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</si>
  <si>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</si>
  <si>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</si>
  <si>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</si>
  <si>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</si>
  <si>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</si>
  <si>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</si>
  <si>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</si>
  <si>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</si>
  <si>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</si>
  <si>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</si>
  <si>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</si>
  <si>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</si>
  <si>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</si>
  <si>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</si>
  <si>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</si>
  <si>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</si>
  <si>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</si>
  <si>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</si>
  <si>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</si>
  <si>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</si>
  <si>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</si>
  <si>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</si>
  <si>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</si>
  <si>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</si>
  <si>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</si>
  <si>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</si>
  <si>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</si>
  <si>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</si>
  <si>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</si>
  <si>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</si>
  <si>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</si>
  <si>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</si>
  <si>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</si>
  <si>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</si>
  <si>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</si>
  <si>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</si>
  <si>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</si>
  <si>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</si>
  <si>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</si>
  <si>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</si>
  <si>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</si>
  <si>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</si>
  <si>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</si>
  <si>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</si>
  <si>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</si>
  <si>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</si>
  <si>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</si>
  <si>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</si>
  <si>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</si>
  <si>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</si>
  <si>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</si>
  <si>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</si>
  <si>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</si>
  <si>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</si>
  <si>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</si>
  <si>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</si>
  <si>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</si>
  <si>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</si>
  <si>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</si>
  <si>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</si>
  <si>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</si>
  <si>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</si>
  <si>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</si>
  <si>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</si>
  <si>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</si>
  <si>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</si>
  <si>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</si>
  <si>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</si>
  <si>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</si>
  <si>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</si>
  <si>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</si>
  <si>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</si>
  <si>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</si>
  <si>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</si>
  <si>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</si>
  <si>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</si>
  <si>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</si>
  <si>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</si>
  <si>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</si>
  <si>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</si>
  <si>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</si>
  <si>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</si>
  <si>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</si>
  <si>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</si>
  <si>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</si>
  <si>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</si>
  <si>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</si>
  <si>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</si>
  <si>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</si>
  <si>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</si>
  <si>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</si>
  <si>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</si>
  <si>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</si>
  <si>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</si>
  <si>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</si>
  <si>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</si>
  <si>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</si>
  <si>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</si>
  <si>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</si>
  <si>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</si>
  <si>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</si>
  <si>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</si>
  <si>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</si>
  <si>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</si>
  <si>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</si>
  <si>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</si>
  <si>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</si>
  <si>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</si>
  <si>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</si>
  <si>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</si>
  <si>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</si>
  <si>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</si>
  <si>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</si>
  <si>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</si>
  <si>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</si>
  <si>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</si>
  <si>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</si>
  <si>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</si>
  <si>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</si>
  <si>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</si>
  <si>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</si>
  <si>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</si>
  <si>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</si>
  <si>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</si>
  <si>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</si>
  <si>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</si>
  <si>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</si>
  <si>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</si>
  <si>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</si>
  <si>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</si>
  <si>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</si>
  <si>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</si>
  <si>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</si>
  <si>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</si>
  <si>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</si>
  <si>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</si>
  <si>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</si>
  <si>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</si>
  <si>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</si>
  <si>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</si>
  <si>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</si>
  <si>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</si>
  <si>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</si>
  <si>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</si>
  <si>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</si>
  <si>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</si>
  <si>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</si>
  <si>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</si>
  <si>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</si>
  <si>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</si>
  <si>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</si>
  <si>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</si>
  <si>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</si>
  <si>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</si>
  <si>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</si>
  <si>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</si>
  <si>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</si>
  <si>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</si>
  <si>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</si>
  <si>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</si>
  <si>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</si>
  <si>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</si>
  <si>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</si>
  <si>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</si>
  <si>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</si>
  <si>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</si>
  <si>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</si>
  <si>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</si>
  <si>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</si>
  <si>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</si>
  <si>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</si>
  <si>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</si>
  <si>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</si>
  <si>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</si>
  <si>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</si>
  <si>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</si>
  <si>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</si>
  <si>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</si>
  <si>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</si>
  <si>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</si>
  <si>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</si>
  <si>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</si>
  <si>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</si>
  <si>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</si>
  <si>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</si>
  <si>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</si>
  <si>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</si>
  <si>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</si>
  <si>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</si>
  <si>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</si>
  <si>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</si>
  <si>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</si>
  <si>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</si>
  <si>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</si>
  <si>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</si>
  <si>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</si>
  <si>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</si>
  <si>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</si>
  <si>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</si>
  <si>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</si>
  <si>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</si>
  <si>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</si>
  <si>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</si>
  <si>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</si>
  <si>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</si>
  <si>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</si>
  <si>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</si>
  <si>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</si>
  <si>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</si>
  <si>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</si>
  <si>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</si>
  <si>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</si>
  <si>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</si>
  <si>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</si>
  <si>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</si>
  <si>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</si>
  <si>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</si>
  <si>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</si>
  <si>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</si>
  <si>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</si>
  <si>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</si>
  <si>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</si>
  <si>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</si>
  <si>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</si>
  <si>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</si>
  <si>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</si>
  <si>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</si>
  <si>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</si>
  <si>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</si>
  <si>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</si>
  <si>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</si>
  <si>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</si>
  <si>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</si>
  <si>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</si>
  <si>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</si>
  <si>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</si>
  <si>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</si>
  <si>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</si>
  <si>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</si>
  <si>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</si>
  <si>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</si>
  <si>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</si>
  <si>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</si>
  <si>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</si>
  <si>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</si>
  <si>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</si>
  <si>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</si>
  <si>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</si>
  <si>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</si>
  <si>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</si>
  <si>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</si>
  <si>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</si>
  <si>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</si>
  <si>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</si>
  <si>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</si>
  <si>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</si>
  <si>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</si>
  <si>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</si>
  <si>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</si>
  <si>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</si>
  <si>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</si>
  <si>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</si>
  <si>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</si>
  <si>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</si>
  <si>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</si>
  <si>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</si>
  <si>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</si>
  <si>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</si>
  <si>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</si>
  <si>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</si>
  <si>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</si>
  <si>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</si>
  <si>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</si>
  <si>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</si>
  <si>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</si>
  <si>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</si>
  <si>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</si>
  <si>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</si>
  <si>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</si>
  <si>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</si>
  <si>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</si>
  <si>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</si>
  <si>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</si>
  <si>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</si>
  <si>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</si>
  <si>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</si>
  <si>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</si>
  <si>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</si>
  <si>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</si>
  <si>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</si>
  <si>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</si>
  <si>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</si>
  <si>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</si>
  <si>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</si>
  <si>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</si>
  <si>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</si>
  <si>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</si>
  <si>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</si>
  <si>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</si>
  <si>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</si>
  <si>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</si>
  <si>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</si>
  <si>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</si>
  <si>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</si>
  <si>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</si>
  <si>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</si>
  <si>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</si>
  <si>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</si>
  <si>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</si>
  <si>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</si>
  <si>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</si>
  <si>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</si>
  <si>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</si>
  <si>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</si>
  <si>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</si>
  <si>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</si>
  <si>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</si>
  <si>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</si>
  <si>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</si>
  <si>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</si>
  <si>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</si>
  <si>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</si>
  <si>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</si>
  <si>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</si>
  <si>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</si>
  <si>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</si>
  <si>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</si>
  <si>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</si>
  <si>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</si>
  <si>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</si>
  <si>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</si>
  <si>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</si>
  <si>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</si>
  <si>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</si>
  <si>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</si>
  <si>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</si>
  <si>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</si>
  <si>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</si>
  <si>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</si>
  <si>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</si>
  <si>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</si>
  <si>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</si>
  <si>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</si>
  <si>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</si>
  <si>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</si>
  <si>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</si>
  <si>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</si>
  <si>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</si>
  <si>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</si>
  <si>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</si>
  <si>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</si>
  <si>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</si>
  <si>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</si>
  <si>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</si>
  <si>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</si>
  <si>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</si>
  <si>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</si>
  <si>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</si>
  <si>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</si>
  <si>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</si>
  <si>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</si>
  <si>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</si>
  <si>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</si>
  <si>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</si>
  <si>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</si>
  <si>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</si>
  <si>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</si>
  <si>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</si>
  <si>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</si>
  <si>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</si>
  <si>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</si>
  <si>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</si>
  <si>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</si>
  <si>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</si>
  <si>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</si>
  <si>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</si>
  <si>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</si>
  <si>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</si>
  <si>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</si>
  <si>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</si>
  <si>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</si>
  <si>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</si>
  <si>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</si>
  <si>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</si>
  <si>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</si>
  <si>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</si>
  <si>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</si>
  <si>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</si>
  <si>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</si>
  <si>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</si>
  <si>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</si>
  <si>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</si>
  <si>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</si>
  <si>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</si>
  <si>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</si>
  <si>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</si>
  <si>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</si>
  <si>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</si>
  <si>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</si>
  <si>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</si>
  <si>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</si>
  <si>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</si>
  <si>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</si>
  <si>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</si>
  <si>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</si>
  <si>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</si>
  <si>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</si>
  <si>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</si>
  <si>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</si>
  <si>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</si>
  <si>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</si>
  <si>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</si>
  <si>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</si>
  <si>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</si>
  <si>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</si>
  <si>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</si>
  <si>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</si>
  <si>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</si>
  <si>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</si>
  <si>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</si>
  <si>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</si>
  <si>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</si>
  <si>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</si>
  <si>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</si>
  <si>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</si>
  <si>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</si>
  <si>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</si>
  <si>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</si>
  <si>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</si>
  <si>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</si>
  <si>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</si>
  <si>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</si>
  <si>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</si>
  <si>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</si>
  <si>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</si>
  <si>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</si>
  <si>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</si>
  <si>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</si>
  <si>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</si>
  <si>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</si>
  <si>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</si>
  <si>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</si>
  <si>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</si>
  <si>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</si>
  <si>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</si>
  <si>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</si>
  <si>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</si>
  <si>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</si>
  <si>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</si>
  <si>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</si>
  <si>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</si>
  <si>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</si>
  <si>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</si>
  <si>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</si>
  <si>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</si>
  <si>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</si>
  <si>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</si>
  <si>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</si>
  <si>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</si>
  <si>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</si>
  <si>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</si>
  <si>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</si>
  <si>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</si>
  <si>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</si>
  <si>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</si>
  <si>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</si>
  <si>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</si>
  <si>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</si>
  <si>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</si>
  <si>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</si>
  <si>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</si>
  <si>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</si>
  <si>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</si>
  <si>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</si>
  <si>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</si>
  <si>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</si>
  <si>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</si>
  <si>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</si>
  <si>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</si>
  <si>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</si>
  <si>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</si>
  <si>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</si>
  <si>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</si>
  <si>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</si>
  <si>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</si>
  <si>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</si>
  <si>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</si>
  <si>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</si>
  <si>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</si>
  <si>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</si>
  <si>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</si>
  <si>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</si>
  <si>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</si>
  <si>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</si>
  <si>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</si>
  <si>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</si>
  <si>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</si>
  <si>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</si>
  <si>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</si>
  <si>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</si>
  <si>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</si>
  <si>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</si>
  <si>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</si>
  <si>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</si>
  <si>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</si>
  <si>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</si>
  <si>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</si>
  <si>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</si>
  <si>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</si>
  <si>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</si>
  <si>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</si>
  <si>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</si>
  <si>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</si>
  <si>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</si>
  <si>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</si>
  <si>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</si>
  <si>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</si>
  <si>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</si>
  <si>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</si>
  <si>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</si>
  <si>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</si>
  <si>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</si>
  <si>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</si>
  <si>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</si>
  <si>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</si>
  <si>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</si>
  <si>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</si>
  <si>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</si>
  <si>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</si>
  <si>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</si>
  <si>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</si>
  <si>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</si>
  <si>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</si>
  <si>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</si>
  <si>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</si>
  <si>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</si>
  <si>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</si>
  <si>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</si>
  <si>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</si>
  <si>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</si>
  <si>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</si>
  <si>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</si>
  <si>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</si>
  <si>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</si>
  <si>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</si>
  <si>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</si>
  <si>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</si>
  <si>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</si>
  <si>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</si>
  <si>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</si>
  <si>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</si>
  <si>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</si>
  <si>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</si>
  <si>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</si>
  <si>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</si>
  <si>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</si>
  <si>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</si>
  <si>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</si>
  <si>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</si>
  <si>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</si>
  <si>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</si>
  <si>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</si>
  <si>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</si>
  <si>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</si>
  <si>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</si>
  <si>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</si>
  <si>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</si>
  <si>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</si>
  <si>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</si>
  <si>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</si>
  <si>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</si>
  <si>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</si>
  <si>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</si>
  <si>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</si>
  <si>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</si>
  <si>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</si>
  <si>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</si>
  <si>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</si>
  <si>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</si>
  <si>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</si>
  <si>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</si>
  <si>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</si>
  <si>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</si>
  <si>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</si>
  <si>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</si>
  <si>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</si>
  <si>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</si>
  <si>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</si>
  <si>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</si>
  <si>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</si>
  <si>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</si>
  <si>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</si>
  <si>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</si>
  <si>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</si>
  <si>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</si>
  <si>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</si>
  <si>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</si>
  <si>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</si>
  <si>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</si>
  <si>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</si>
  <si>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</si>
  <si>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</si>
  <si>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</si>
  <si>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</si>
  <si>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</si>
  <si>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</si>
  <si>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</si>
  <si>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</si>
  <si>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</si>
  <si>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</si>
  <si>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</si>
  <si>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</si>
  <si>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</si>
  <si>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</si>
  <si>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</si>
  <si>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</si>
  <si>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</si>
  <si>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</si>
  <si>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</si>
  <si>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</si>
  <si>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</si>
  <si>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</si>
  <si>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</si>
  <si>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</si>
  <si>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</si>
  <si>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</si>
  <si>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</si>
  <si>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</si>
  <si>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</si>
  <si>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</si>
  <si>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</si>
  <si>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</si>
  <si>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</si>
  <si>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</si>
  <si>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</si>
  <si>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</si>
  <si>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</si>
  <si>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</si>
  <si>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</si>
  <si>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</si>
  <si>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</si>
  <si>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</si>
  <si>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</si>
  <si>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</si>
  <si>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</si>
  <si>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</si>
  <si>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</si>
  <si>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</si>
  <si>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</si>
  <si>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</si>
  <si>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</si>
  <si>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</si>
  <si>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</si>
  <si>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</si>
  <si>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</si>
  <si>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</si>
  <si>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</si>
  <si>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</si>
  <si>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</si>
  <si>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</si>
  <si>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</si>
  <si>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</si>
  <si>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</si>
  <si>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</si>
  <si>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</si>
  <si>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</si>
  <si>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</si>
  <si>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</si>
  <si>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</si>
  <si>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</si>
  <si>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</si>
  <si>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</si>
  <si>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</si>
  <si>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</si>
  <si>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</si>
  <si>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</si>
  <si>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</si>
  <si>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</si>
  <si>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</si>
  <si>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</si>
  <si>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</si>
  <si>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</si>
  <si>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</si>
  <si>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</si>
  <si>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</si>
  <si>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</si>
  <si>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</si>
  <si>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</si>
  <si>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</si>
  <si>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</si>
  <si>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</si>
  <si>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</si>
  <si>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</si>
  <si>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</si>
  <si>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</si>
  <si>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</si>
  <si>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</si>
  <si>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</si>
  <si>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</si>
  <si>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</si>
  <si>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</si>
  <si>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</si>
  <si>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</si>
  <si>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</si>
  <si>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</si>
  <si>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</si>
  <si>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</si>
  <si>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</si>
  <si>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</si>
  <si>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</si>
  <si>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</si>
  <si>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</si>
  <si>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</si>
  <si>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</si>
  <si>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</si>
  <si>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</si>
  <si>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</si>
  <si>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</si>
  <si>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</si>
  <si>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</si>
  <si>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</si>
  <si>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</si>
  <si>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</si>
  <si>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</si>
  <si>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</si>
  <si>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</si>
  <si>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</si>
  <si>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</si>
  <si>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</si>
  <si>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</si>
  <si>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</si>
  <si>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</si>
  <si>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</si>
  <si>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</si>
  <si>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</si>
  <si>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</si>
  <si>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</si>
  <si>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</si>
  <si>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</si>
  <si>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</si>
  <si>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</si>
  <si>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</si>
  <si>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</si>
  <si>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</si>
  <si>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</si>
  <si>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</si>
  <si>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</si>
  <si>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</si>
  <si>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</si>
  <si>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</si>
  <si>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</si>
  <si>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</si>
  <si>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</si>
  <si>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</si>
  <si>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</si>
  <si>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</si>
  <si>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</si>
  <si>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</si>
  <si>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</si>
  <si>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</si>
  <si>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</si>
  <si>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</si>
  <si>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</si>
  <si>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</si>
  <si>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</si>
  <si>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</si>
  <si>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</si>
  <si>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</si>
  <si>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</si>
  <si>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</si>
  <si>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</si>
  <si>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</si>
  <si>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</si>
  <si>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</si>
  <si>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</si>
  <si>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</si>
  <si>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</si>
  <si>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</si>
  <si>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</si>
  <si>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</si>
  <si>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</si>
  <si>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</si>
  <si>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</si>
  <si>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</si>
  <si>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</si>
  <si>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</si>
  <si>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</si>
  <si>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</si>
  <si>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</si>
  <si>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</si>
  <si>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</si>
  <si>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</si>
  <si>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</si>
  <si>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</si>
  <si>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</si>
  <si>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</si>
  <si>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</si>
  <si>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</si>
  <si>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</si>
  <si>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</si>
  <si>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</si>
  <si>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</si>
  <si>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</si>
  <si>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</si>
  <si>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</si>
  <si>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</si>
  <si>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</si>
  <si>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</si>
  <si>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</si>
  <si>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</si>
  <si>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</si>
  <si>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</si>
  <si>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</si>
  <si>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</si>
  <si>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</si>
  <si>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</si>
  <si>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</si>
  <si>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</si>
  <si>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</si>
  <si>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</si>
  <si>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</si>
  <si>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</si>
  <si>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</si>
  <si>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</si>
  <si>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</si>
  <si>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</si>
  <si>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</si>
  <si>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</si>
  <si>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</si>
  <si>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</si>
  <si>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</si>
  <si>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</si>
  <si>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</si>
  <si>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</si>
  <si>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</si>
  <si>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</si>
  <si>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</si>
  <si>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</si>
  <si>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</si>
  <si>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</si>
  <si>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</si>
  <si>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</si>
  <si>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</si>
  <si>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</si>
  <si>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</si>
  <si>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</si>
  <si>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</si>
  <si>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</si>
  <si>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</si>
  <si>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</si>
  <si>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</si>
  <si>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</si>
  <si>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</si>
  <si>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</si>
  <si>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</si>
  <si>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</si>
  <si>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</si>
  <si>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</si>
  <si>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</si>
  <si>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</si>
  <si>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</si>
  <si>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</si>
  <si>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</si>
  <si>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</si>
  <si>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</si>
  <si>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</si>
  <si>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</si>
  <si>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</si>
  <si>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</si>
  <si>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</si>
  <si>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</si>
  <si>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</si>
  <si>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</si>
  <si>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</si>
  <si>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</si>
  <si>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</si>
  <si>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</si>
  <si>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</si>
  <si>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</si>
  <si>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</si>
  <si>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</si>
  <si>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</si>
  <si>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</si>
  <si>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</si>
  <si>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</si>
  <si>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</si>
  <si>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</si>
  <si>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</si>
  <si>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</si>
  <si>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</si>
  <si>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</si>
  <si>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</si>
  <si>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</si>
  <si>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</si>
  <si>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</si>
  <si>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</si>
  <si>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</si>
  <si>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</si>
  <si>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</si>
  <si>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</si>
  <si>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</si>
  <si>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</si>
  <si>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</si>
  <si>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</si>
  <si>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</si>
  <si>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</si>
  <si>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</si>
  <si>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</si>
  <si>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</si>
  <si>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</si>
  <si>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</si>
  <si>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</si>
  <si>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</si>
  <si>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</si>
  <si>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</si>
  <si>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</si>
  <si>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</si>
  <si>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</si>
  <si>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</si>
  <si>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</si>
  <si>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</si>
  <si>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</si>
  <si>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</si>
  <si>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</si>
  <si>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</si>
  <si>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</si>
  <si>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</si>
  <si>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</si>
  <si>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</si>
  <si>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</si>
  <si>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</si>
  <si>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</si>
  <si>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</si>
  <si>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</si>
  <si>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</si>
  <si>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</si>
  <si>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</si>
  <si>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</si>
  <si>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</si>
  <si>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</si>
  <si>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</si>
  <si>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</si>
  <si>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</si>
  <si>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</si>
  <si>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</si>
  <si>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</si>
  <si>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</si>
  <si>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</si>
  <si>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</si>
  <si>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</si>
  <si>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</si>
  <si>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</si>
  <si>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</si>
  <si>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</si>
  <si>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</si>
  <si>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</si>
  <si>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</si>
  <si>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</si>
  <si>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</si>
  <si>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</si>
  <si>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</si>
  <si>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</si>
  <si>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</si>
  <si>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</si>
  <si>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</si>
  <si>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</si>
  <si>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</si>
  <si>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</si>
  <si>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</si>
  <si>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</si>
  <si>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</si>
  <si>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</si>
  <si>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</si>
  <si>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</si>
  <si>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</si>
  <si>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</si>
  <si>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</si>
  <si>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</si>
  <si>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</si>
  <si>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</si>
  <si>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</si>
  <si>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</si>
  <si>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</si>
  <si>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</si>
  <si>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</si>
  <si>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</si>
  <si>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</si>
  <si>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</si>
  <si>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</si>
  <si>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</si>
  <si>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</si>
  <si>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</si>
  <si>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</si>
  <si>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</si>
  <si>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</si>
  <si>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</si>
  <si>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</si>
  <si>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</si>
  <si>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</si>
  <si>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</si>
  <si>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</si>
  <si>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</si>
  <si>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</si>
  <si>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</si>
  <si>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</si>
  <si>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</si>
  <si>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</si>
  <si>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</si>
  <si>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</si>
  <si>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</si>
  <si>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</si>
  <si>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</si>
  <si>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</si>
  <si>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</si>
  <si>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</si>
  <si>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</si>
  <si>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</si>
  <si>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</si>
  <si>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</si>
  <si>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</si>
  <si>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</si>
  <si>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</si>
  <si>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</si>
  <si>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</si>
  <si>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</si>
  <si>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</si>
  <si>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</si>
  <si>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</si>
  <si>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</si>
  <si>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</si>
  <si>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</si>
  <si>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</si>
  <si>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</si>
  <si>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</si>
  <si>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</si>
  <si>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</si>
  <si>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</si>
  <si>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</si>
  <si>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</si>
  <si>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</si>
  <si>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</si>
  <si>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</si>
  <si>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</si>
  <si>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</si>
  <si>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</si>
  <si>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</si>
  <si>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</si>
  <si>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</si>
  <si>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</si>
  <si>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</si>
  <si>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</si>
  <si>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</si>
  <si>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</si>
  <si>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</si>
  <si>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</si>
  <si>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</si>
  <si>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</si>
  <si>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</si>
  <si>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</si>
  <si>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</si>
  <si>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</si>
  <si>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</si>
  <si>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</si>
  <si>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</si>
  <si>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</si>
  <si>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</si>
  <si>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</si>
  <si>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</si>
  <si>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</si>
  <si>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</si>
  <si>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</si>
  <si>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</si>
  <si>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</si>
  <si>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</si>
  <si>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</si>
  <si>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</si>
  <si>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</si>
  <si>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</si>
  <si>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</si>
  <si>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</si>
  <si>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</si>
  <si>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</si>
  <si>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</si>
  <si>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</si>
  <si>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</si>
  <si>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</si>
  <si>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</si>
  <si>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</si>
  <si>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</si>
  <si>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</si>
  <si>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</si>
  <si>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</si>
  <si>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</si>
  <si>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</si>
  <si>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</si>
  <si>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</si>
  <si>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</si>
  <si>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</si>
  <si>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</si>
  <si>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</si>
  <si>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</si>
  <si>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</si>
  <si>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</si>
  <si>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</si>
  <si>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</si>
  <si>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</si>
  <si>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</si>
  <si>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</si>
  <si>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</si>
  <si>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</si>
  <si>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</si>
  <si>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</si>
  <si>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</si>
  <si>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</si>
  <si>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</si>
  <si>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</si>
  <si>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</si>
  <si>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</si>
  <si>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</si>
  <si>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</si>
  <si>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</si>
  <si>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</si>
  <si>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</si>
  <si>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</si>
  <si>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</si>
  <si>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</si>
  <si>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</si>
  <si>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</si>
  <si>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</si>
  <si>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</si>
  <si>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</si>
  <si>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</si>
  <si>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</si>
  <si>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</si>
  <si>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</si>
  <si>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</si>
  <si>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</si>
  <si>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</si>
  <si>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</si>
  <si>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</si>
  <si>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</si>
  <si>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</si>
  <si>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</si>
  <si>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</si>
  <si>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</si>
  <si>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</si>
  <si>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</si>
  <si>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</si>
  <si>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</si>
  <si>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</si>
  <si>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</si>
  <si>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</si>
  <si>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</si>
  <si>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</si>
  <si>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</si>
  <si>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</si>
  <si>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</si>
  <si>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</si>
  <si>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</si>
  <si>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</si>
  <si>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</si>
  <si>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</si>
  <si>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</si>
  <si>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</si>
  <si>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</si>
  <si>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</si>
  <si>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</si>
  <si>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</si>
  <si>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</si>
  <si>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</si>
  <si>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</si>
  <si>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</si>
  <si>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</si>
  <si>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</si>
  <si>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</si>
  <si>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</si>
  <si>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</si>
  <si>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</si>
  <si>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</si>
  <si>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</si>
  <si>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</si>
  <si>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</si>
  <si>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</si>
  <si>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</si>
  <si>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</si>
  <si>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</si>
  <si>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</si>
  <si>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</si>
  <si>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</si>
  <si>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</si>
  <si>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</si>
  <si>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</si>
  <si>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</si>
  <si>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</si>
  <si>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</si>
  <si>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</si>
  <si>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</si>
  <si>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</si>
  <si>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</si>
  <si>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</si>
  <si>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</si>
  <si>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</si>
  <si>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</si>
  <si>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</si>
  <si>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</si>
  <si>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</si>
  <si>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</si>
  <si>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</si>
  <si>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</si>
  <si>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</si>
  <si>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</si>
  <si>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</si>
  <si>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</si>
  <si>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</si>
  <si>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</si>
  <si>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</si>
  <si>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</si>
  <si>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</si>
  <si>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</si>
  <si>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</si>
  <si>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</si>
  <si>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</si>
  <si>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</si>
  <si>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</si>
  <si>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</si>
  <si>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</si>
  <si>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</si>
  <si>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</si>
  <si>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</si>
  <si>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</si>
  <si>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</si>
  <si>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</si>
  <si>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</si>
  <si>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</si>
  <si>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</si>
  <si>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</si>
  <si>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</si>
  <si>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</si>
  <si>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</si>
  <si>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</si>
  <si>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</si>
  <si>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</si>
  <si>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</si>
  <si>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</si>
  <si>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</si>
  <si>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</si>
  <si>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</si>
  <si>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</si>
  <si>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</si>
  <si>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</si>
  <si>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</si>
  <si>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</si>
  <si>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</si>
  <si>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</si>
  <si>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</si>
  <si>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</si>
  <si>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</si>
  <si>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</si>
  <si>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</si>
  <si>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</si>
  <si>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</si>
  <si>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</si>
  <si>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</si>
  <si>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</si>
  <si>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</si>
  <si>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</si>
  <si>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</si>
  <si>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</si>
  <si>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</si>
  <si>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</si>
  <si>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</si>
  <si>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</si>
  <si>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</si>
  <si>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</si>
  <si>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</si>
  <si>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</si>
  <si>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</si>
  <si>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</si>
  <si>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</si>
  <si>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</si>
  <si>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</si>
  <si>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</si>
  <si>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</si>
  <si>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</si>
  <si>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</si>
  <si>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</si>
  <si>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</si>
  <si>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</si>
  <si>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</si>
  <si>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</si>
  <si>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</si>
  <si>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</si>
  <si>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</si>
  <si>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</si>
  <si>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</si>
  <si>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</si>
  <si>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</si>
  <si>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</si>
  <si>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</si>
  <si>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</si>
  <si>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</si>
  <si>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</si>
  <si>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</si>
  <si>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</si>
  <si>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</si>
  <si>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</si>
  <si>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</si>
  <si>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</si>
  <si>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</si>
  <si>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</si>
  <si>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</si>
  <si>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</si>
  <si>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</si>
  <si>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</si>
  <si>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</si>
  <si>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</si>
  <si>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</si>
  <si>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</si>
  <si>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</si>
  <si>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</si>
  <si>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</si>
  <si>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</si>
  <si>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</si>
  <si>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</si>
  <si>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</si>
  <si>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</si>
  <si>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</si>
  <si>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</si>
  <si>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</si>
  <si>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</si>
  <si>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</si>
  <si>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</si>
  <si>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</si>
  <si>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</si>
  <si>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</si>
  <si>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</si>
  <si>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</si>
  <si>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</si>
  <si>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</si>
  <si>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</si>
  <si>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</si>
  <si>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</si>
  <si>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</si>
  <si>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</si>
  <si>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</si>
  <si>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</si>
  <si>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</si>
  <si>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</si>
  <si>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</si>
  <si>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</si>
  <si>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</si>
  <si>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</si>
  <si>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</si>
  <si>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</si>
  <si>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</si>
  <si>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</si>
  <si>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</si>
  <si>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</si>
  <si>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</si>
  <si>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</si>
  <si>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</si>
  <si>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</si>
  <si>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</si>
  <si>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</si>
  <si>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</si>
  <si>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</si>
  <si>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</si>
  <si>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</si>
  <si>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</si>
  <si>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</si>
  <si>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</si>
  <si>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</si>
  <si>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</si>
  <si>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</si>
  <si>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</si>
  <si>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</si>
  <si>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</si>
  <si>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</si>
  <si>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</si>
  <si>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</si>
  <si>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</si>
  <si>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</si>
  <si>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</si>
  <si>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</si>
  <si>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</si>
  <si>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</si>
  <si>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</si>
  <si>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</si>
  <si>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</si>
  <si>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</si>
  <si>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</si>
  <si>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</si>
  <si>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</si>
  <si>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</si>
  <si>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</si>
  <si>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</si>
  <si>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</si>
  <si>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</si>
  <si>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</si>
  <si>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</si>
  <si>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</si>
  <si>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</si>
  <si>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</si>
  <si>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</si>
  <si>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</si>
  <si>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</si>
  <si>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</si>
  <si>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</si>
  <si>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</si>
  <si>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</si>
  <si>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</si>
  <si>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</si>
  <si>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</si>
  <si>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</si>
  <si>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</si>
  <si>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</si>
  <si>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</si>
  <si>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</si>
  <si>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</si>
  <si>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</si>
  <si>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</si>
  <si>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</si>
  <si>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</si>
  <si>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</si>
  <si>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</si>
  <si>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</si>
  <si>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</si>
  <si>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</si>
  <si>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</si>
  <si>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</si>
  <si>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</si>
  <si>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</si>
  <si>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</si>
  <si>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</si>
  <si>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</si>
  <si>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</si>
  <si>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</si>
  <si>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</si>
  <si>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</si>
  <si>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</si>
  <si>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</si>
  <si>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</si>
  <si>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</si>
  <si>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</si>
  <si>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</si>
  <si>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</si>
  <si>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</si>
  <si>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</si>
  <si>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</si>
  <si>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</si>
  <si>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</si>
  <si>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</si>
  <si>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</si>
  <si>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</si>
  <si>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</si>
  <si>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</si>
  <si>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</si>
  <si>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</si>
  <si>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</si>
  <si>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</si>
  <si>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</si>
  <si>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</si>
  <si>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</si>
  <si>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</si>
  <si>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</si>
  <si>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</si>
  <si>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</si>
  <si>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</si>
  <si>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</si>
  <si>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</si>
  <si>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</si>
  <si>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</si>
  <si>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</si>
  <si>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</si>
  <si>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</si>
  <si>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</si>
  <si>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</si>
  <si>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</si>
  <si>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</si>
  <si>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</si>
  <si>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</si>
  <si>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</si>
  <si>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</si>
  <si>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</si>
  <si>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</si>
  <si>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</si>
  <si>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</si>
  <si>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</si>
  <si>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</si>
  <si>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</si>
  <si>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</si>
  <si>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</si>
  <si>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</si>
  <si>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</si>
  <si>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</si>
  <si>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</si>
  <si>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</si>
  <si>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</si>
  <si>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</si>
  <si>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</si>
  <si>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</si>
  <si>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</si>
  <si>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</si>
  <si>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</si>
  <si>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</si>
  <si>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</si>
  <si>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</si>
  <si>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</si>
  <si>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</si>
  <si>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</si>
  <si>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</si>
  <si>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</si>
  <si>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</si>
  <si>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</si>
  <si>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</si>
  <si>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</si>
  <si>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</si>
  <si>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</si>
  <si>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</si>
  <si>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</si>
  <si>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</si>
  <si>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</si>
  <si>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</si>
  <si>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</si>
  <si>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</si>
  <si>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</si>
  <si>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</si>
  <si>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</si>
  <si>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</si>
  <si>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</si>
  <si>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</si>
  <si>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</si>
  <si>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</si>
  <si>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</si>
  <si>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</si>
  <si>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</si>
  <si>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</si>
  <si>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</si>
  <si>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</si>
  <si>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</si>
  <si>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</si>
  <si>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</si>
  <si>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</si>
  <si>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</si>
  <si>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</si>
  <si>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</si>
  <si>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</si>
  <si>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</si>
  <si>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</si>
  <si>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</si>
  <si>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</si>
  <si>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</si>
  <si>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</si>
  <si>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</si>
  <si>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</si>
  <si>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</si>
  <si>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</si>
  <si>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</si>
  <si>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</si>
  <si>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</si>
  <si>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</si>
  <si>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</si>
  <si>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</si>
  <si>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</si>
  <si>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</si>
  <si>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</si>
  <si>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</si>
  <si>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</si>
  <si>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</si>
  <si>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</si>
  <si>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</si>
  <si>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</si>
  <si>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</si>
  <si>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</si>
  <si>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</si>
  <si>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</si>
  <si>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</si>
  <si>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</si>
  <si>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</si>
  <si>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</si>
  <si>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</si>
  <si>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</si>
  <si>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</si>
  <si>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</si>
  <si>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</si>
  <si>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</si>
  <si>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</si>
  <si>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</si>
  <si>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</si>
  <si>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</si>
  <si>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</si>
  <si>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</si>
  <si>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</si>
  <si>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</si>
  <si>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</si>
  <si>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</si>
  <si>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</si>
  <si>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</si>
  <si>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</si>
  <si>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</si>
  <si>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</si>
  <si>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</si>
  <si>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</si>
  <si>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</si>
  <si>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</si>
  <si>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</si>
  <si>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</si>
  <si>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</si>
  <si>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</si>
  <si>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</si>
  <si>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</si>
  <si>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</si>
  <si>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</si>
  <si>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</si>
  <si>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</si>
  <si>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</si>
  <si>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</si>
  <si>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</si>
  <si>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</si>
  <si>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</si>
  <si>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</si>
  <si>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</si>
  <si>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</si>
  <si>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</si>
  <si>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</si>
  <si>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</si>
  <si>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</si>
  <si>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</si>
  <si>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</si>
  <si>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</si>
  <si>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</si>
  <si>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</si>
  <si>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</si>
  <si>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</si>
  <si>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</si>
  <si>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</si>
  <si>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</si>
  <si>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</si>
  <si>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</si>
  <si>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</si>
  <si>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</si>
  <si>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</si>
  <si>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</si>
  <si>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</si>
  <si>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</si>
  <si>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</si>
  <si>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</si>
  <si>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</si>
  <si>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</si>
  <si>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</si>
  <si>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</si>
  <si>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</si>
  <si>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</si>
  <si>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</si>
  <si>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</si>
  <si>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</si>
  <si>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</si>
  <si>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</si>
  <si>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</si>
  <si>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</si>
  <si>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</si>
  <si>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</si>
  <si>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</si>
  <si>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</si>
  <si>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</si>
  <si>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</si>
  <si>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</si>
  <si>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</si>
  <si>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</si>
  <si>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</si>
  <si>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</si>
  <si>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</si>
  <si>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</si>
  <si>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</si>
  <si>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</si>
  <si>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</si>
  <si>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</si>
  <si>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</si>
  <si>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</si>
  <si>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</si>
  <si>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</si>
  <si>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</si>
  <si>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</si>
  <si>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</si>
  <si>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</si>
  <si>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</si>
  <si>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</si>
  <si>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</si>
  <si>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</si>
  <si>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</si>
  <si>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</si>
  <si>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</si>
  <si>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</si>
  <si>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</si>
  <si>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</si>
  <si>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</si>
  <si>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</si>
  <si>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</si>
  <si>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</si>
  <si>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</si>
  <si>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</si>
  <si>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</si>
  <si>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</si>
  <si>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</si>
  <si>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</si>
  <si>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</si>
  <si>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</si>
  <si>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</si>
  <si>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</si>
  <si>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</si>
  <si>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</si>
  <si>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</si>
  <si>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</si>
  <si>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</si>
  <si>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</si>
  <si>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</si>
  <si>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</si>
  <si>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</si>
  <si>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</si>
  <si>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</si>
  <si>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</si>
  <si>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</si>
  <si>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</si>
  <si>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</si>
  <si>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</si>
  <si>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</si>
  <si>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</si>
  <si>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</si>
  <si>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</si>
  <si>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</si>
  <si>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</si>
  <si>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</si>
  <si>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</si>
  <si>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</si>
  <si>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</si>
  <si>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</si>
  <si>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</si>
  <si>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</si>
  <si>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</si>
  <si>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</si>
  <si>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</si>
  <si>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</si>
  <si>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</si>
  <si>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</si>
  <si>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</si>
  <si>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</si>
  <si>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</si>
  <si>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</si>
  <si>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</si>
  <si>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</si>
  <si>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</si>
  <si>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</si>
  <si>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</si>
  <si>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</si>
  <si>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</si>
  <si>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</si>
  <si>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</si>
  <si>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</si>
  <si>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</si>
  <si>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</si>
  <si>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</si>
  <si>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</si>
  <si>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</si>
  <si>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</si>
  <si>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</si>
  <si>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</si>
  <si>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</si>
  <si>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</si>
  <si>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</si>
  <si>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</si>
  <si>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</si>
  <si>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</si>
  <si>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</si>
  <si>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</si>
  <si>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</si>
  <si>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</si>
  <si>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</si>
  <si>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</si>
  <si>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</si>
  <si>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</si>
  <si>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</si>
  <si>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</si>
  <si>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</si>
  <si>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</si>
  <si>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</si>
  <si>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</si>
  <si>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</si>
  <si>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</si>
  <si>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</si>
  <si>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</si>
  <si>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</si>
  <si>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</si>
  <si>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</si>
  <si>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</si>
  <si>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</si>
  <si>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</si>
  <si>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</si>
  <si>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</si>
  <si>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</si>
  <si>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</si>
  <si>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</si>
  <si>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</si>
  <si>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</si>
  <si>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</si>
  <si>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</si>
  <si>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</si>
  <si>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</si>
  <si>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</si>
  <si>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</si>
  <si>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</si>
  <si>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</si>
  <si>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</si>
  <si>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</si>
  <si>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</si>
  <si>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</si>
  <si>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</si>
  <si>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</si>
  <si>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</si>
  <si>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</si>
  <si>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</si>
  <si>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</si>
  <si>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</si>
  <si>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</si>
  <si>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</si>
  <si>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</si>
  <si>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</si>
  <si>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</si>
  <si>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</si>
  <si>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</si>
  <si>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</si>
  <si>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</si>
  <si>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</si>
  <si>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</si>
  <si>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</si>
  <si>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</si>
  <si>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</si>
  <si>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</si>
  <si>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</si>
  <si>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</si>
  <si>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</si>
  <si>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</si>
  <si>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</si>
  <si>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</si>
  <si>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</si>
  <si>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</si>
  <si>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</si>
  <si>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</si>
  <si>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</si>
  <si>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</si>
  <si>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</si>
  <si>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</si>
  <si>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</si>
  <si>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</si>
  <si>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</si>
  <si>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</si>
  <si>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</si>
  <si>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</si>
  <si>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</si>
  <si>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</si>
  <si>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</si>
  <si>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</si>
  <si>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</si>
  <si>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</si>
  <si>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</si>
  <si>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</si>
  <si>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</si>
  <si>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</si>
  <si>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</si>
  <si>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</si>
  <si>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</si>
  <si>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</si>
  <si>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</si>
  <si>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</si>
  <si>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</si>
  <si>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</si>
  <si>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</si>
  <si>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</si>
  <si>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</si>
  <si>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</si>
  <si>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</si>
  <si>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</si>
  <si>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</si>
  <si>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</si>
  <si>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</si>
  <si>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</si>
  <si>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</si>
  <si>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</si>
  <si>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</si>
  <si>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</si>
  <si>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</si>
  <si>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</si>
  <si>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</si>
  <si>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</si>
  <si>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</si>
  <si>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</si>
  <si>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</si>
  <si>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</si>
  <si>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</si>
  <si>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</si>
  <si>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</si>
  <si>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</si>
  <si>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</si>
  <si>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</si>
  <si>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</si>
  <si>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</si>
  <si>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</si>
  <si>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</si>
  <si>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</si>
  <si>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</si>
  <si>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</si>
  <si>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</si>
  <si>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</si>
  <si>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</si>
  <si>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</si>
  <si>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</si>
  <si>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</si>
  <si>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</si>
  <si>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</si>
  <si>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</si>
  <si>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</si>
  <si>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</si>
  <si>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</si>
  <si>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</si>
  <si>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</si>
  <si>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</si>
  <si>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</si>
  <si>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</si>
  <si>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</si>
  <si>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</si>
  <si>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</si>
  <si>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</si>
  <si>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</si>
  <si>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</si>
  <si>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</si>
  <si>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</si>
  <si>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</si>
  <si>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</si>
  <si>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</si>
  <si>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</si>
  <si>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</si>
  <si>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</si>
  <si>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</si>
  <si>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</si>
  <si>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</si>
  <si>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</si>
  <si>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</si>
  <si>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</si>
  <si>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</si>
  <si>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</si>
  <si>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</si>
  <si>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</si>
  <si>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</si>
  <si>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</si>
  <si>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</si>
  <si>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</si>
  <si>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</si>
  <si>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</si>
  <si>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</si>
  <si>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</si>
  <si>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</si>
  <si>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</si>
  <si>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</si>
  <si>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</si>
  <si>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</si>
  <si>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</si>
  <si>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</si>
  <si>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</si>
  <si>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</si>
  <si>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</si>
  <si>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</si>
  <si>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</si>
  <si>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</si>
  <si>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</si>
  <si>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</si>
  <si>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</si>
  <si>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</si>
  <si>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</si>
  <si>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</si>
  <si>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</si>
  <si>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</si>
  <si>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</si>
  <si>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</si>
  <si>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</si>
  <si>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</si>
  <si>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</si>
  <si>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</si>
  <si>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</si>
  <si>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</si>
  <si>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</si>
  <si>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</si>
  <si>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</si>
  <si>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</si>
  <si>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</si>
  <si>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</si>
  <si>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</si>
  <si>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</si>
  <si>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</si>
  <si>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</si>
  <si>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</si>
  <si>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</si>
  <si>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</si>
  <si>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</si>
  <si>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</si>
  <si>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</si>
  <si>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</si>
  <si>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</si>
  <si>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</si>
  <si>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</si>
  <si>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</si>
  <si>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</si>
  <si>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</si>
  <si>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</si>
  <si>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</si>
  <si>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</si>
  <si>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</si>
  <si>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</si>
  <si>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</si>
  <si>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</si>
  <si>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</si>
  <si>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</si>
  <si>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</si>
  <si>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</si>
  <si>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</si>
  <si>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</si>
  <si>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</si>
  <si>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</si>
  <si>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</si>
  <si>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</si>
  <si>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</si>
  <si>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</si>
  <si>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</si>
  <si>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</si>
  <si>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</si>
  <si>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</si>
  <si>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</si>
  <si>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</si>
  <si>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</si>
  <si>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</si>
  <si>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</si>
  <si>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</si>
  <si>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</si>
  <si>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</si>
  <si>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</si>
  <si>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</si>
  <si>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</si>
  <si>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</si>
  <si>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</si>
  <si>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</si>
  <si>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</si>
  <si>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</si>
  <si>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</si>
  <si>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</si>
  <si>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</si>
  <si>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</si>
  <si>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</si>
  <si>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</si>
  <si>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</si>
  <si>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</si>
  <si>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</si>
  <si>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</si>
  <si>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</si>
  <si>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</si>
  <si>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</si>
  <si>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</si>
  <si>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</si>
  <si>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</si>
  <si>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</si>
  <si>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</si>
  <si>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</si>
  <si>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</si>
  <si>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</si>
  <si>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</si>
  <si>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</si>
  <si>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</si>
  <si>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</si>
  <si>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</si>
  <si>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</si>
  <si>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</si>
  <si>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</si>
  <si>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</si>
  <si>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</si>
  <si>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</si>
  <si>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</si>
  <si>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</si>
  <si>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</si>
  <si>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</si>
  <si>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</si>
  <si>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</si>
  <si>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</si>
  <si>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</si>
  <si>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</si>
  <si>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</si>
  <si>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</si>
  <si>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</si>
  <si>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</si>
  <si>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</si>
  <si>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</si>
  <si>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</si>
  <si>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</si>
  <si>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</si>
  <si>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</si>
  <si>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</si>
  <si>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</si>
  <si>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</si>
  <si>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</si>
  <si>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</si>
  <si>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</si>
  <si>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</si>
  <si>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</si>
  <si>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</si>
  <si>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</si>
  <si>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</si>
  <si>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</si>
  <si>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</si>
  <si>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</si>
  <si>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</si>
  <si>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</si>
  <si>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</si>
  <si>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</si>
  <si>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</si>
  <si>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</si>
  <si>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</si>
  <si>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</si>
  <si>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</si>
  <si>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</si>
  <si>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</si>
  <si>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</si>
  <si>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</si>
  <si>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</si>
  <si>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</si>
  <si>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</si>
  <si>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</si>
  <si>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</si>
  <si>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</si>
  <si>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</si>
  <si>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</si>
  <si>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</si>
  <si>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</si>
  <si>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</si>
  <si>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</si>
  <si>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</si>
  <si>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</si>
  <si>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</si>
  <si>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</si>
  <si>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</si>
  <si>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</si>
  <si>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</si>
  <si>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</si>
  <si>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</si>
  <si>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</si>
  <si>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</si>
  <si>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</si>
  <si>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</si>
  <si>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</si>
  <si>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</si>
  <si>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</si>
  <si>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</si>
  <si>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</si>
  <si>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</si>
  <si>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</si>
  <si>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</si>
  <si>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</si>
  <si>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</si>
  <si>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</si>
  <si>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</si>
  <si>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</si>
  <si>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</si>
  <si>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</si>
  <si>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</si>
  <si>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</si>
  <si>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</si>
  <si>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</si>
  <si>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</si>
  <si>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</si>
  <si>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</si>
  <si>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</si>
  <si>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</si>
  <si>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</si>
  <si>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</si>
  <si>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</si>
  <si>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</si>
  <si>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</si>
  <si>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</si>
  <si>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</si>
  <si>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</si>
  <si>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</si>
  <si>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</si>
  <si>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</si>
  <si>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</si>
  <si>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</si>
  <si>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</si>
  <si>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</si>
  <si>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</si>
  <si>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</si>
  <si>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</si>
  <si>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</si>
  <si>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</si>
  <si>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</si>
  <si>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</si>
  <si>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</si>
  <si>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</si>
  <si>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</si>
  <si>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</si>
  <si>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</si>
  <si>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</si>
  <si>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</si>
  <si>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</si>
  <si>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</si>
  <si>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</si>
  <si>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</si>
  <si>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</si>
  <si>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</si>
  <si>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</si>
  <si>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</si>
  <si>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</si>
  <si>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</si>
  <si>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</si>
  <si>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</si>
  <si>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</si>
  <si>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</si>
  <si>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</si>
  <si>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</si>
  <si>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</si>
  <si>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</si>
  <si>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</si>
  <si>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</si>
  <si>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</si>
  <si>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</si>
  <si>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</si>
  <si>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</si>
  <si>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</si>
  <si>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</si>
  <si>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</si>
  <si>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</si>
  <si>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</si>
  <si>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</si>
  <si>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</si>
  <si>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</si>
  <si>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</si>
  <si>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</si>
  <si>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</si>
  <si>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</si>
  <si>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</si>
  <si>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</si>
  <si>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</si>
  <si>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</si>
  <si>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</si>
  <si>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</si>
  <si>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</si>
  <si>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</si>
  <si>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</si>
  <si>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</si>
  <si>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</si>
  <si>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</si>
  <si>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</si>
  <si>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</si>
  <si>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</si>
  <si>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</si>
  <si>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</si>
  <si>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</si>
  <si>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</si>
  <si>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</si>
  <si>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</si>
  <si>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</si>
  <si>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</si>
  <si>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</si>
  <si>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</si>
  <si>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</si>
  <si>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</si>
  <si>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</si>
  <si>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</si>
  <si>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</si>
  <si>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</si>
  <si>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</si>
  <si>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</si>
  <si>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</si>
  <si>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</si>
  <si>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</si>
  <si>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</si>
  <si>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</si>
  <si>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</si>
  <si>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</si>
  <si>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</si>
  <si>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</si>
  <si>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</si>
  <si>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</si>
  <si>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</si>
  <si>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</si>
  <si>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</si>
  <si>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</si>
  <si>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</si>
  <si>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</si>
  <si>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</si>
  <si>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</si>
  <si>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</si>
  <si>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</si>
  <si>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</si>
  <si>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</si>
  <si>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</si>
  <si>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</si>
  <si>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</si>
  <si>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</si>
  <si>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</si>
  <si>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</si>
  <si>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</si>
  <si>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</si>
  <si>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</si>
  <si>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</si>
  <si>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</si>
  <si>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</si>
  <si>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</si>
  <si>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</si>
  <si>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</si>
  <si>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</si>
  <si>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</si>
  <si>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</si>
  <si>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</si>
  <si>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</si>
  <si>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</si>
  <si>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</si>
  <si>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</si>
  <si>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</si>
  <si>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</si>
  <si>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</si>
  <si>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</si>
  <si>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</si>
  <si>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</si>
  <si>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</si>
  <si>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</si>
  <si>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</si>
  <si>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</si>
  <si>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</si>
  <si>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</si>
  <si>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</si>
  <si>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</si>
  <si>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</si>
  <si>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</si>
  <si>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</si>
  <si>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</si>
  <si>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</si>
  <si>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</si>
  <si>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</si>
  <si>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</si>
  <si>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</si>
  <si>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</si>
  <si>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</si>
  <si>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</si>
  <si>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</si>
  <si>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</si>
  <si>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</si>
  <si>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</si>
  <si>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</si>
  <si>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</si>
  <si>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</si>
  <si>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</si>
  <si>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</si>
  <si>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</si>
  <si>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</si>
  <si>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</si>
  <si>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</si>
  <si>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</si>
  <si>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</si>
  <si>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</si>
  <si>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</si>
  <si>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</si>
  <si>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</si>
  <si>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</si>
  <si>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</si>
  <si>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</si>
  <si>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</si>
  <si>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</si>
  <si>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</si>
  <si>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</si>
  <si>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</si>
  <si>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</si>
  <si>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</si>
  <si>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</si>
  <si>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</si>
  <si>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</si>
  <si>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</si>
  <si>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</si>
  <si>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</si>
  <si>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</si>
  <si>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</si>
  <si>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</si>
  <si>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</si>
  <si>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</si>
  <si>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</si>
  <si>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</si>
  <si>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</si>
  <si>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</si>
  <si>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</si>
  <si>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</si>
  <si>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</si>
  <si>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</si>
  <si>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</si>
  <si>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</si>
  <si>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</si>
  <si>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</si>
  <si>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</si>
  <si>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</si>
  <si>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</si>
  <si>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</si>
  <si>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</si>
  <si>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</si>
  <si>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</si>
  <si>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</si>
  <si>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</si>
  <si>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</si>
  <si>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</si>
  <si>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</si>
  <si>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</si>
  <si>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</si>
  <si>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</si>
  <si>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</si>
  <si>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</si>
  <si>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</si>
  <si>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</si>
  <si>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</si>
  <si>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</si>
  <si>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</si>
  <si>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</si>
  <si>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</si>
  <si>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</si>
  <si>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</si>
  <si>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</si>
  <si>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</si>
  <si>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</si>
  <si>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</si>
  <si>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</si>
  <si>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</si>
  <si>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</si>
  <si>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</si>
  <si>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</si>
  <si>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</si>
  <si>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</si>
  <si>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</si>
  <si>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</si>
  <si>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</si>
  <si>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</si>
  <si>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</si>
  <si>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</si>
  <si>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</si>
  <si>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</si>
  <si>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</si>
  <si>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</si>
  <si>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</si>
  <si>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</si>
  <si>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</si>
  <si>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</si>
  <si>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</si>
  <si>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</si>
  <si>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</si>
  <si>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</si>
  <si>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</si>
  <si>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</si>
  <si>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</si>
  <si>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</si>
  <si>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</si>
  <si>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</si>
  <si>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</si>
  <si>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</si>
  <si>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</si>
  <si>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</si>
  <si>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</si>
  <si>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</si>
  <si>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</si>
  <si>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</si>
  <si>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</si>
  <si>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</si>
  <si>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</si>
  <si>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</si>
  <si>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</si>
  <si>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</si>
  <si>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</si>
  <si>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</si>
  <si>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</si>
  <si>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</si>
  <si>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</si>
  <si>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</si>
  <si>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</si>
  <si>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</si>
  <si>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</si>
  <si>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</si>
  <si>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</si>
  <si>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</si>
  <si>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</si>
  <si>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</si>
  <si>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</si>
  <si>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</si>
  <si>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</si>
  <si>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</si>
  <si>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</si>
  <si>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</si>
  <si>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</si>
  <si>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</si>
  <si>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</si>
  <si>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</si>
  <si>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</si>
  <si>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</si>
  <si>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</si>
  <si>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</si>
  <si>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</si>
  <si>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</si>
  <si>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</si>
  <si>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</si>
  <si>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</si>
  <si>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</si>
  <si>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</si>
  <si>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</si>
  <si>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</si>
  <si>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</si>
  <si>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</si>
  <si>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</si>
  <si>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</si>
  <si>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</si>
  <si>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</si>
  <si>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</si>
  <si>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</si>
  <si>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</si>
  <si>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</si>
  <si>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</si>
  <si>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</si>
  <si>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</si>
  <si>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</si>
  <si>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</si>
  <si>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</si>
  <si>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</si>
  <si>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</si>
  <si>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</si>
  <si>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</si>
  <si>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</si>
  <si>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</si>
  <si>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</si>
  <si>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</si>
  <si>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</si>
  <si>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</si>
  <si>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</si>
  <si>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</si>
  <si>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</si>
  <si>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</si>
  <si>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</si>
  <si>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</si>
  <si>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</si>
  <si>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</si>
  <si>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</si>
  <si>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</si>
  <si>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</si>
  <si>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</si>
  <si>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</si>
  <si>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</si>
  <si>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</si>
  <si>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</si>
  <si>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</si>
  <si>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</si>
  <si>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</si>
  <si>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</si>
  <si>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</si>
  <si>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</si>
  <si>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</si>
  <si>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</si>
  <si>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</si>
  <si>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</si>
  <si>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</si>
  <si>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</si>
  <si>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</si>
  <si>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</si>
  <si>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</si>
  <si>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</si>
  <si>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</si>
  <si>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</si>
  <si>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</si>
  <si>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</si>
  <si>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</si>
  <si>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</si>
  <si>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</si>
  <si>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</si>
  <si>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</si>
  <si>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</si>
  <si>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</si>
  <si>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</si>
  <si>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</si>
  <si>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</si>
  <si>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</si>
  <si>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</si>
  <si>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</si>
  <si>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</si>
  <si>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</si>
  <si>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</si>
  <si>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</si>
  <si>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</si>
  <si>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</si>
  <si>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</si>
  <si>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</si>
  <si>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</si>
  <si>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</si>
  <si>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</si>
  <si>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</si>
  <si>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</si>
  <si>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</si>
  <si>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</si>
  <si>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</si>
  <si>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</si>
  <si>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</si>
  <si>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</si>
  <si>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</si>
  <si>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</si>
  <si>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</si>
  <si>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</si>
  <si>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</si>
  <si>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</si>
  <si>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</si>
  <si>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</si>
  <si>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</si>
  <si>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</si>
  <si>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</si>
  <si>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</si>
  <si>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</si>
  <si>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</si>
  <si>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</si>
  <si>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</si>
  <si>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</si>
  <si>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</si>
  <si>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</si>
  <si>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</si>
  <si>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</si>
  <si>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</si>
  <si>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</si>
  <si>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</si>
  <si>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</si>
  <si>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</si>
  <si>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</si>
  <si>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</si>
  <si>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</si>
  <si>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</si>
  <si>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</si>
  <si>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</si>
  <si>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</si>
  <si>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</si>
  <si>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</si>
  <si>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</si>
  <si>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</si>
  <si>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</si>
  <si>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</si>
  <si>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</si>
  <si>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</si>
  <si>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</si>
  <si>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</si>
  <si>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</si>
  <si>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</si>
  <si>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</si>
  <si>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</si>
  <si>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</si>
  <si>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</si>
  <si>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</si>
  <si>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</si>
  <si>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</si>
  <si>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</si>
  <si>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</si>
  <si>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</si>
  <si>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</si>
  <si>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</si>
  <si>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</si>
  <si>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</si>
  <si>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</si>
  <si>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</si>
  <si>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</si>
  <si>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</si>
  <si>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</si>
  <si>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</si>
  <si>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</si>
  <si>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</si>
  <si>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</si>
  <si>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</si>
  <si>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</si>
  <si>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</si>
  <si>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</si>
  <si>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</si>
  <si>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</si>
  <si>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</si>
  <si>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</si>
  <si>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</si>
  <si>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</si>
  <si>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</si>
  <si>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</si>
  <si>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</si>
  <si>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</si>
  <si>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</si>
  <si>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</si>
  <si>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</si>
  <si>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</si>
  <si>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</si>
  <si>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</si>
  <si>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</si>
  <si>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</si>
  <si>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</si>
  <si>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</si>
  <si>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</si>
  <si>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</si>
  <si>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</si>
  <si>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</si>
  <si>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</si>
  <si>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</si>
  <si>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</si>
  <si>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</si>
  <si>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</si>
  <si>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</si>
  <si>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</si>
  <si>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</si>
  <si>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</si>
  <si>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</si>
  <si>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</si>
  <si>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</si>
  <si>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</si>
  <si>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</si>
  <si>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</si>
  <si>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</si>
  <si>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</si>
  <si>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</si>
  <si>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</si>
  <si>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</si>
  <si>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</si>
  <si>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</si>
  <si>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</si>
  <si>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</si>
  <si>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</si>
  <si>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</si>
  <si>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</si>
  <si>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</si>
  <si>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</si>
  <si>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</si>
  <si>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</si>
  <si>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</si>
  <si>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</si>
  <si>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</si>
  <si>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</si>
  <si>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</si>
  <si>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</si>
  <si>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</si>
  <si>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</si>
  <si>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</si>
  <si>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</si>
  <si>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</si>
  <si>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</si>
  <si>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</si>
  <si>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</si>
  <si>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</si>
  <si>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</si>
  <si>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</si>
  <si>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</si>
  <si>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</si>
  <si>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</si>
  <si>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</si>
  <si>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</si>
  <si>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</si>
  <si>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</si>
  <si>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</si>
  <si>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</si>
  <si>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</si>
  <si>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</si>
  <si>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</si>
  <si>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</si>
  <si>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</si>
  <si>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</si>
  <si>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</si>
  <si>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</si>
  <si>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</si>
  <si>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</si>
  <si>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</si>
  <si>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</si>
  <si>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</si>
  <si>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</si>
  <si>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</si>
  <si>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</si>
  <si>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</si>
  <si>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</si>
  <si>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</si>
  <si>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</si>
  <si>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</si>
  <si>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</si>
  <si>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</si>
  <si>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</si>
  <si>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</si>
  <si>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</si>
  <si>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</si>
  <si>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</si>
  <si>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</si>
  <si>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</si>
  <si>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</si>
  <si>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</si>
  <si>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</si>
  <si>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</si>
  <si>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</si>
  <si>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</si>
  <si>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</si>
  <si>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</si>
  <si>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</si>
  <si>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</si>
  <si>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</si>
  <si>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</si>
  <si>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</si>
  <si>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</si>
  <si>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</si>
  <si>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</si>
  <si>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</si>
  <si>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</si>
  <si>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</si>
  <si>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</si>
  <si>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</si>
  <si>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</si>
  <si>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</si>
  <si>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</si>
  <si>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</si>
  <si>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</si>
  <si>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</si>
  <si>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</si>
  <si>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</si>
  <si>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</si>
  <si>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</si>
  <si>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</si>
  <si>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</si>
  <si>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</si>
  <si>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</si>
  <si>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</si>
  <si>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</si>
  <si>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</si>
  <si>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</si>
  <si>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</si>
  <si>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</si>
  <si>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</si>
  <si>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</si>
  <si>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</si>
  <si>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</si>
  <si>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</si>
  <si>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</si>
  <si>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</si>
  <si>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</si>
  <si>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</si>
  <si>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</si>
  <si>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</si>
  <si>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</si>
  <si>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</si>
  <si>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</si>
  <si>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</si>
  <si>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</si>
  <si>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</si>
  <si>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</si>
  <si>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</si>
  <si>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</si>
  <si>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</si>
  <si>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</si>
  <si>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</si>
  <si>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</si>
  <si>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</si>
  <si>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</si>
  <si>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</si>
  <si>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</si>
  <si>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</si>
  <si>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</si>
  <si>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</si>
  <si>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</si>
  <si>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</si>
  <si>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</si>
  <si>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</si>
  <si>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</si>
  <si>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</si>
  <si>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</si>
  <si>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</si>
  <si>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</si>
  <si>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</si>
  <si>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</si>
  <si>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</si>
  <si>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</si>
  <si>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</si>
  <si>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</si>
  <si>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</si>
  <si>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</si>
  <si>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</si>
  <si>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</si>
  <si>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</si>
  <si>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</si>
  <si>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</si>
  <si>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</si>
  <si>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</si>
  <si>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</si>
  <si>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</si>
  <si>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</si>
  <si>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</si>
  <si>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</si>
  <si>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</si>
  <si>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</si>
  <si>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</si>
  <si>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</si>
  <si>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</si>
  <si>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</si>
  <si>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</si>
  <si>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</si>
  <si>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</si>
  <si>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</si>
  <si>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</si>
  <si>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</si>
  <si>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</si>
  <si>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</si>
  <si>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</si>
  <si>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</si>
  <si>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</si>
  <si>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</si>
  <si>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</si>
  <si>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</si>
  <si>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</si>
  <si>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</si>
  <si>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</si>
  <si>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</si>
  <si>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</si>
  <si>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</si>
  <si>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</si>
  <si>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</si>
  <si>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</si>
  <si>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</si>
  <si>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</si>
  <si>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</si>
  <si>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</si>
  <si>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</si>
  <si>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</si>
  <si>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</si>
  <si>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</si>
  <si>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</si>
  <si>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</si>
  <si>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</si>
  <si>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</si>
  <si>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</si>
  <si>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</si>
  <si>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</si>
  <si>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</si>
  <si>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</si>
  <si>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</si>
  <si>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</si>
  <si>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</si>
  <si>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</si>
  <si>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</si>
  <si>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</si>
  <si>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</si>
  <si>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</si>
  <si>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</si>
  <si>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</si>
  <si>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</si>
  <si>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</si>
  <si>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</si>
  <si>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</si>
  <si>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</si>
  <si>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</si>
  <si>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</si>
  <si>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</si>
  <si>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</si>
  <si>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</si>
  <si>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</si>
  <si>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</si>
  <si>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</si>
  <si>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</si>
  <si>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</si>
  <si>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</si>
  <si>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</si>
  <si>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</si>
  <si>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</si>
  <si>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</si>
  <si>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</si>
  <si>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</si>
  <si>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</si>
  <si>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</si>
  <si>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</si>
  <si>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</si>
  <si>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</si>
  <si>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</si>
  <si>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</si>
  <si>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</si>
  <si>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</si>
  <si>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</si>
  <si>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</si>
  <si>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</si>
  <si>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</si>
  <si>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</si>
  <si>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</si>
  <si>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</si>
  <si>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</si>
  <si>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</si>
  <si>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</si>
  <si>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</si>
  <si>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</si>
  <si>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</si>
  <si>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</si>
  <si>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</si>
  <si>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</si>
  <si>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</si>
  <si>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</si>
  <si>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</si>
  <si>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</si>
  <si>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</si>
  <si>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</si>
  <si>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</si>
  <si>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</si>
  <si>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</si>
  <si>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</si>
  <si>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</si>
  <si>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</si>
  <si>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</si>
  <si>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</si>
  <si>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</si>
  <si>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</si>
  <si>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</si>
  <si>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</si>
  <si>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</si>
  <si>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</si>
  <si>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</si>
  <si>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</si>
  <si>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</si>
  <si>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</si>
  <si>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</si>
  <si>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</si>
  <si>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</si>
  <si>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</si>
  <si>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</si>
  <si>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</si>
  <si>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</si>
  <si>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</si>
  <si>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</si>
  <si>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</si>
  <si>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</si>
  <si>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</si>
  <si>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</si>
  <si>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</si>
  <si>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</si>
  <si>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</si>
  <si>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</si>
  <si>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</si>
  <si>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</si>
  <si>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</si>
  <si>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</si>
  <si>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</si>
  <si>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</si>
  <si>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</si>
  <si>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</si>
  <si>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</si>
  <si>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</si>
  <si>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</si>
  <si>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</si>
  <si>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</si>
  <si>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</si>
  <si>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</si>
  <si>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</si>
  <si>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</si>
  <si>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</si>
  <si>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</si>
  <si>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</si>
  <si>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</si>
  <si>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</si>
  <si>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</si>
  <si>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</si>
  <si>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</si>
  <si>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</si>
  <si>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</si>
  <si>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</si>
  <si>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</si>
  <si>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</si>
  <si>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</si>
  <si>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</si>
  <si>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</si>
  <si>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</si>
  <si>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</si>
  <si>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</si>
  <si>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</si>
  <si>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</si>
  <si>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</si>
  <si>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</si>
  <si>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</si>
  <si>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</si>
  <si>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</si>
  <si>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</si>
  <si>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</si>
  <si>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</si>
  <si>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</si>
  <si>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</si>
  <si>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</si>
  <si>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</si>
  <si>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</si>
  <si>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</si>
  <si>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</si>
  <si>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</si>
  <si>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</si>
  <si>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</si>
  <si>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</si>
  <si>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</si>
  <si>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</si>
  <si>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</si>
  <si>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</si>
  <si>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</si>
  <si>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</si>
  <si>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</si>
  <si>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</si>
  <si>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</si>
  <si>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</si>
  <si>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</si>
  <si>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</si>
  <si>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</si>
  <si>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</si>
  <si>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</si>
  <si>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</si>
  <si>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</si>
  <si>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</si>
  <si>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</si>
  <si>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</si>
  <si>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</si>
  <si>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</si>
  <si>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</si>
  <si>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</si>
  <si>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</si>
  <si>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</si>
  <si>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</si>
  <si>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</si>
  <si>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</si>
  <si>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</si>
  <si>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</si>
  <si>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</si>
  <si>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</si>
  <si>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</si>
  <si>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</si>
  <si>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</si>
  <si>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</si>
  <si>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</si>
  <si>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</si>
  <si>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</si>
  <si>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</si>
  <si>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</si>
  <si>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</si>
  <si>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</si>
  <si>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</si>
  <si>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</si>
  <si>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</si>
  <si>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</si>
  <si>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</si>
  <si>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</si>
  <si>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</si>
  <si>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</si>
  <si>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</si>
  <si>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</si>
  <si>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</si>
  <si>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</si>
  <si>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</si>
  <si>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</si>
  <si>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</si>
  <si>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</si>
  <si>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</si>
  <si>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</si>
  <si>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</si>
  <si>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</si>
  <si>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</si>
  <si>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</si>
  <si>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</si>
  <si>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</si>
  <si>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</si>
  <si>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</si>
  <si>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</si>
  <si>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</si>
  <si>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</si>
  <si>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</si>
  <si>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</si>
  <si>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</si>
  <si>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</si>
  <si>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</si>
  <si>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</si>
  <si>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</si>
  <si>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</si>
  <si>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</si>
  <si>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</si>
  <si>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</si>
  <si>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</si>
  <si>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</si>
  <si>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</si>
  <si>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</si>
  <si>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</si>
  <si>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</si>
  <si>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</si>
  <si>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</si>
  <si>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</si>
  <si>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</si>
  <si>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</si>
  <si>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</si>
  <si>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</si>
  <si>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</si>
  <si>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</si>
  <si>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</si>
  <si>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</si>
  <si>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</si>
  <si>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</si>
  <si>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</si>
  <si>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</si>
  <si>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</si>
  <si>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</si>
  <si>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</si>
  <si>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</si>
  <si>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</si>
  <si>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</si>
  <si>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</si>
  <si>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</si>
  <si>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</si>
  <si>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</si>
  <si>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</si>
  <si>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</si>
  <si>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</si>
  <si>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</si>
  <si>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</si>
  <si>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</si>
  <si>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</si>
  <si>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</si>
  <si>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</si>
  <si>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</si>
  <si>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</si>
  <si>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</si>
  <si>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</si>
  <si>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</si>
  <si>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</si>
  <si>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</si>
  <si>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</si>
  <si>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</si>
  <si>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</si>
  <si>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</si>
  <si>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</si>
  <si>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</si>
  <si>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</si>
  <si>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</si>
  <si>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</si>
  <si>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</si>
  <si>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</si>
  <si>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</si>
  <si>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</si>
  <si>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</si>
  <si>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</si>
  <si>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</si>
  <si>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</si>
  <si>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</si>
  <si>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</si>
  <si>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</si>
  <si>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</si>
  <si>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</si>
  <si>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</si>
  <si>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</si>
  <si>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</si>
  <si>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</si>
  <si>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</si>
  <si>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</si>
  <si>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</si>
  <si>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</si>
  <si>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</si>
  <si>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</si>
  <si>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</si>
  <si>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</si>
  <si>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</si>
  <si>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</si>
  <si>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</si>
  <si>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</si>
  <si>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</si>
  <si>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</si>
  <si>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</si>
  <si>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</si>
  <si>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</si>
  <si>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</si>
  <si>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</si>
  <si>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</si>
  <si>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</si>
  <si>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</si>
  <si>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</si>
  <si>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</si>
  <si>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</si>
  <si>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</si>
  <si>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</si>
  <si>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</si>
  <si>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</si>
  <si>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</si>
  <si>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</si>
  <si>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</si>
  <si>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</si>
  <si>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</si>
  <si>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</si>
  <si>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</si>
  <si>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</si>
  <si>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</si>
  <si>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</si>
  <si>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</si>
  <si>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</si>
  <si>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</si>
  <si>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</si>
  <si>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</si>
  <si>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</si>
  <si>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</si>
  <si>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</si>
  <si>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</si>
  <si>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</si>
  <si>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</si>
  <si>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</si>
  <si>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</si>
  <si>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</si>
  <si>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</si>
  <si>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</si>
  <si>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</si>
  <si>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</si>
  <si>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</si>
  <si>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</si>
  <si>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</si>
  <si>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</si>
  <si>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</si>
  <si>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</si>
  <si>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</si>
  <si>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</si>
  <si>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</si>
  <si>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</si>
  <si>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</si>
  <si>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</si>
  <si>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</si>
  <si>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</si>
  <si>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</si>
  <si>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</si>
  <si>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</si>
  <si>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</si>
  <si>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</si>
  <si>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</si>
  <si>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</si>
  <si>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</si>
  <si>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</si>
  <si>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</si>
  <si>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</si>
  <si>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</si>
  <si>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</si>
  <si>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</si>
  <si>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</si>
  <si>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</si>
  <si>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</si>
  <si>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</si>
  <si>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</si>
  <si>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</si>
  <si>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</si>
  <si>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</si>
  <si>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</si>
  <si>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</si>
  <si>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</si>
  <si>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</si>
  <si>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</si>
  <si>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</si>
  <si>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</si>
  <si>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</si>
  <si>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</si>
  <si>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</si>
  <si>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</si>
  <si>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</si>
  <si>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</si>
  <si>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</si>
  <si>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</si>
  <si>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</si>
  <si>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</si>
  <si>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</si>
  <si>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</si>
  <si>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</si>
  <si>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</si>
  <si>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</si>
  <si>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</si>
  <si>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</si>
  <si>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</si>
  <si>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</si>
  <si>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</si>
  <si>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</si>
  <si>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</si>
  <si>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</si>
  <si>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</si>
  <si>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</si>
  <si>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</si>
  <si>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</si>
  <si>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</si>
  <si>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</si>
  <si>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</si>
  <si>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</si>
  <si>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</si>
  <si>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</si>
  <si>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</si>
  <si>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</si>
  <si>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</si>
  <si>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</si>
  <si>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</si>
  <si>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</si>
  <si>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</si>
  <si>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</si>
  <si>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</si>
  <si>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</si>
  <si>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</si>
  <si>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</si>
  <si>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</si>
  <si>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</si>
  <si>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</si>
  <si>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</si>
  <si>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</si>
  <si>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</si>
  <si>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</si>
  <si>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</si>
  <si>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</si>
  <si>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</si>
  <si>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</si>
  <si>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</si>
  <si>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</si>
  <si>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</si>
  <si>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</si>
  <si>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</si>
  <si>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</si>
  <si>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</si>
  <si>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</si>
  <si>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</si>
  <si>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</si>
  <si>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</si>
  <si>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</si>
  <si>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</si>
  <si>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</si>
  <si>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</si>
  <si>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</si>
  <si>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</si>
  <si>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</si>
  <si>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</si>
  <si>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</si>
  <si>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</si>
  <si>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</si>
  <si>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</si>
  <si>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</si>
  <si>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</si>
  <si>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</si>
  <si>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</si>
  <si>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</si>
  <si>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</si>
  <si>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</si>
  <si>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</si>
  <si>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</si>
  <si>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</si>
  <si>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</si>
  <si>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</si>
  <si>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</si>
  <si>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</si>
  <si>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</si>
  <si>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</si>
  <si>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</si>
  <si>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</si>
  <si>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</si>
  <si>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</si>
  <si>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</si>
  <si>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</si>
  <si>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</si>
  <si>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</si>
  <si>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</si>
  <si>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</si>
  <si>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</si>
  <si>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</si>
  <si>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</si>
  <si>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</si>
  <si>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</si>
  <si>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</si>
  <si>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</si>
  <si>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</si>
  <si>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</si>
  <si>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</si>
  <si>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</si>
  <si>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</si>
  <si>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</si>
  <si>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</si>
  <si>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</si>
  <si>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</si>
  <si>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</si>
  <si>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</si>
  <si>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</si>
  <si>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</si>
  <si>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</si>
  <si>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</si>
  <si>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</si>
  <si>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</si>
  <si>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</si>
  <si>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</si>
  <si>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</si>
  <si>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</si>
  <si>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</si>
  <si>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</si>
  <si>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</si>
  <si>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</si>
  <si>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</si>
  <si>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</si>
  <si>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</si>
  <si>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</si>
  <si>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</si>
  <si>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</si>
  <si>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</si>
  <si>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</si>
  <si>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</si>
  <si>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</si>
  <si>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</si>
  <si>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</si>
  <si>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</si>
  <si>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</si>
  <si>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</si>
  <si>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</si>
  <si>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</si>
  <si>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</si>
  <si>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</si>
  <si>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</si>
  <si>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</si>
  <si>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</si>
  <si>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</si>
  <si>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</si>
  <si>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</si>
  <si>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</si>
  <si>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</si>
  <si>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</si>
  <si>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</si>
  <si>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</si>
  <si>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</si>
  <si>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</si>
  <si>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</si>
  <si>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</si>
  <si>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</si>
  <si>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</si>
  <si>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</si>
  <si>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</si>
  <si>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</si>
  <si>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</si>
  <si>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</si>
  <si>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</si>
  <si>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</si>
  <si>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</si>
  <si>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</si>
  <si>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</si>
  <si>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</si>
  <si>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</si>
  <si>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</si>
  <si>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</si>
  <si>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</si>
  <si>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</si>
  <si>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</si>
  <si>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</si>
  <si>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</si>
  <si>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</si>
  <si>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</si>
  <si>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</si>
  <si>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</si>
  <si>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</si>
  <si>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</si>
  <si>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</si>
  <si>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</si>
  <si>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</si>
  <si>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</si>
  <si>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</si>
  <si>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</si>
  <si>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</si>
  <si>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</si>
  <si>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</si>
  <si>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</si>
  <si>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</si>
  <si>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</si>
  <si>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</si>
  <si>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</si>
  <si>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</si>
  <si>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</si>
  <si>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</si>
  <si>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</si>
  <si>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</si>
  <si>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</si>
  <si>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</si>
  <si>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</si>
  <si>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</si>
  <si>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</si>
  <si>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</si>
  <si>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</si>
  <si>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</si>
  <si>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</si>
  <si>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</si>
  <si>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</si>
  <si>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</si>
  <si>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</si>
  <si>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</si>
  <si>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</si>
  <si>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</si>
  <si>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</si>
  <si>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</si>
  <si>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</si>
  <si>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</si>
  <si>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</si>
  <si>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</si>
  <si>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</si>
  <si>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</si>
  <si>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</si>
  <si>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</si>
  <si>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</si>
  <si>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</si>
  <si>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</si>
  <si>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</si>
  <si>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</si>
  <si>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</si>
  <si>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</si>
  <si>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</si>
  <si>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</si>
  <si>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</si>
  <si>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</si>
  <si>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</si>
  <si>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</si>
  <si>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</si>
  <si>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</si>
  <si>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</si>
  <si>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</si>
  <si>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</si>
  <si>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</si>
  <si>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</si>
  <si>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</si>
  <si>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</si>
  <si>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</si>
  <si>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</si>
  <si>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</si>
  <si>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</si>
  <si>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</si>
  <si>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</si>
  <si>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</si>
  <si>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</si>
  <si>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</si>
  <si>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</si>
  <si>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</si>
  <si>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</si>
  <si>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</si>
  <si>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</si>
  <si>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</si>
  <si>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</si>
  <si>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</si>
  <si>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</si>
  <si>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</si>
  <si>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</si>
  <si>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</si>
  <si>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</si>
  <si>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</si>
  <si>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</si>
  <si>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</si>
  <si>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</si>
  <si>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</si>
  <si>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</si>
  <si>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</si>
  <si>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</si>
  <si>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</si>
  <si>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</si>
  <si>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</si>
  <si>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</si>
  <si>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</si>
  <si>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</si>
  <si>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</si>
  <si>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</si>
  <si>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</si>
  <si>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</si>
  <si>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</si>
  <si>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</si>
  <si>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</si>
  <si>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</si>
  <si>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</si>
  <si>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</si>
  <si>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</si>
  <si>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</si>
  <si>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</si>
  <si>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</si>
  <si>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</si>
  <si>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</si>
  <si>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</si>
  <si>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</si>
  <si>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</si>
  <si>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</si>
  <si>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</si>
  <si>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</si>
  <si>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</si>
  <si>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</si>
  <si>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</si>
  <si>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</si>
  <si>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</si>
  <si>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</si>
  <si>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</si>
  <si>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</si>
  <si>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</si>
  <si>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</si>
  <si>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</si>
  <si>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</si>
  <si>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</si>
  <si>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</si>
  <si>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</si>
  <si>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</si>
  <si>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</si>
  <si>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</si>
  <si>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</si>
  <si>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</si>
  <si>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</si>
  <si>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</si>
  <si>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</si>
  <si>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</si>
  <si>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</si>
  <si>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</si>
  <si>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</si>
  <si>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</si>
  <si>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</si>
  <si>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</si>
  <si>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</si>
  <si>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</si>
  <si>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</si>
  <si>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</si>
  <si>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</si>
  <si>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</si>
  <si>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</si>
  <si>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</si>
  <si>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</si>
  <si>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</si>
  <si>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</si>
  <si>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</si>
  <si>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</si>
  <si>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</si>
  <si>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</si>
  <si>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</si>
  <si>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</si>
  <si>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</si>
  <si>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</si>
  <si>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</si>
  <si>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</si>
  <si>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</si>
  <si>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</si>
  <si>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</si>
  <si>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</si>
  <si>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</si>
  <si>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</si>
  <si>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</si>
  <si>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</si>
  <si>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</si>
  <si>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</si>
  <si>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</si>
  <si>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</si>
  <si>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</si>
  <si>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</si>
  <si>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</si>
  <si>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</si>
  <si>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</si>
  <si>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</si>
  <si>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</si>
  <si>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</si>
  <si>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</si>
  <si>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</si>
  <si>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</si>
  <si>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</si>
  <si>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</si>
  <si>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</si>
  <si>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</si>
  <si>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</si>
  <si>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</si>
  <si>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</si>
  <si>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</si>
  <si>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</si>
  <si>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</si>
  <si>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</si>
  <si>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</si>
  <si>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</si>
  <si>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</si>
  <si>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</si>
  <si>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</si>
  <si>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</si>
  <si>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</si>
  <si>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</si>
  <si>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</si>
  <si>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</si>
  <si>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</si>
  <si>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</si>
  <si>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</si>
  <si>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</si>
  <si>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</si>
  <si>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</si>
  <si>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</si>
  <si>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</si>
  <si>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</si>
  <si>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</si>
  <si>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</si>
  <si>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</si>
  <si>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</si>
  <si>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</si>
  <si>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</si>
  <si>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</si>
  <si>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</si>
  <si>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</si>
  <si>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</si>
  <si>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</si>
  <si>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</si>
  <si>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</si>
  <si>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</si>
  <si>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</si>
  <si>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</si>
  <si>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</si>
  <si>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</si>
  <si>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</si>
  <si>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</si>
  <si>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</si>
  <si>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</si>
  <si>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</si>
  <si>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</si>
  <si>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</si>
  <si>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</si>
  <si>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</si>
  <si>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</si>
  <si>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</si>
  <si>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</si>
  <si>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</si>
  <si>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</si>
  <si>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</si>
  <si>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</si>
  <si>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</si>
  <si>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</si>
  <si>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</si>
  <si>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</si>
  <si>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</si>
  <si>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</si>
  <si>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</si>
  <si>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</si>
  <si>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</si>
  <si>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</si>
  <si>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</si>
  <si>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</si>
  <si>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</si>
  <si>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</si>
  <si>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</si>
  <si>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</si>
  <si>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</si>
  <si>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</si>
  <si>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</si>
  <si>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</si>
  <si>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</si>
  <si>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</si>
  <si>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</si>
  <si>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</si>
  <si>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</si>
  <si>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</si>
  <si>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</si>
  <si>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</si>
  <si>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</si>
  <si>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</si>
  <si>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</si>
  <si>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</si>
  <si>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</si>
  <si>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</si>
  <si>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</si>
  <si>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</si>
  <si>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</si>
  <si>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</si>
  <si>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</si>
  <si>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</si>
  <si>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</si>
  <si>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</si>
  <si>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</si>
  <si>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</si>
  <si>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</si>
  <si>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</si>
  <si>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</si>
  <si>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</si>
  <si>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</si>
  <si>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</si>
  <si>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</si>
  <si>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</si>
  <si>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</si>
  <si>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</si>
  <si>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</si>
  <si>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</si>
  <si>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</si>
  <si>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</si>
  <si>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</si>
  <si>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</si>
  <si>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</si>
  <si>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</si>
  <si>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</si>
  <si>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</si>
  <si>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</si>
  <si>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</si>
  <si>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</si>
  <si>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</si>
  <si>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</si>
  <si>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</si>
  <si>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</si>
  <si>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</si>
  <si>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</si>
  <si>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</si>
  <si>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</si>
  <si>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</si>
  <si>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</si>
  <si>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</si>
  <si>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</si>
  <si>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</si>
  <si>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</si>
  <si>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</si>
  <si>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</si>
  <si>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</si>
  <si>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</si>
  <si>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</si>
  <si>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</si>
  <si>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</si>
  <si>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</si>
  <si>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</si>
  <si>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</si>
  <si>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</si>
  <si>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</si>
  <si>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</si>
  <si>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</si>
  <si>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</si>
  <si>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</si>
  <si>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</si>
  <si>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</si>
  <si>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</si>
  <si>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</si>
  <si>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</si>
  <si>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</si>
  <si>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</si>
  <si>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</si>
  <si>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</si>
  <si>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</si>
  <si>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</si>
  <si>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</si>
  <si>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</si>
  <si>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</si>
  <si>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</si>
  <si>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</si>
  <si>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</si>
  <si>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</si>
  <si>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</si>
  <si>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</si>
  <si>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</si>
  <si>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</si>
  <si>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</si>
  <si>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</si>
  <si>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</si>
  <si>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</si>
  <si>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</si>
  <si>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</si>
  <si>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</si>
  <si>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</si>
  <si>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</si>
  <si>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</si>
  <si>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</si>
  <si>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</si>
  <si>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</si>
  <si>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</si>
  <si>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</si>
  <si>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</si>
  <si>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</si>
  <si>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</si>
  <si>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</si>
  <si>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</si>
  <si>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</si>
  <si>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</si>
  <si>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</si>
  <si>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</si>
  <si>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</si>
  <si>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</si>
  <si>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</si>
  <si>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</si>
  <si>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</si>
  <si>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</si>
  <si>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</si>
  <si>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</si>
  <si>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</si>
  <si>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</si>
  <si>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</si>
  <si>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</si>
  <si>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</si>
  <si>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</si>
  <si>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</si>
  <si>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</si>
  <si>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</si>
  <si>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</si>
  <si>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</si>
  <si>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</si>
  <si>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</si>
  <si>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</si>
  <si>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</si>
  <si>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</si>
  <si>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</si>
  <si>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</si>
  <si>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</si>
  <si>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</si>
  <si>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</si>
  <si>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</si>
  <si>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</si>
  <si>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</si>
  <si>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</si>
  <si>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</si>
  <si>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</si>
  <si>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</si>
  <si>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</si>
  <si>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</si>
  <si>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</si>
  <si>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</si>
  <si>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</si>
  <si>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</si>
  <si>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</si>
  <si>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</si>
  <si>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</si>
  <si>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</si>
  <si>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</si>
  <si>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</si>
  <si>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</si>
  <si>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</si>
  <si>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</si>
  <si>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</si>
  <si>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</si>
  <si>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</si>
  <si>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</si>
  <si>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</si>
  <si>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</si>
  <si>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</si>
  <si>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</si>
  <si>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</si>
  <si>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</si>
  <si>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</si>
  <si>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</si>
  <si>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</si>
  <si>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</si>
  <si>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</si>
  <si>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</si>
  <si>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</si>
  <si>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</si>
  <si>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</si>
  <si>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</si>
  <si>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</si>
  <si>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</si>
  <si>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</si>
  <si>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</si>
  <si>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</si>
  <si>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</si>
  <si>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</si>
  <si>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</si>
  <si>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</si>
  <si>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</si>
  <si>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</si>
  <si>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</si>
  <si>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</si>
  <si>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</si>
  <si>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</si>
  <si>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</si>
  <si>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</si>
  <si>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</si>
  <si>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</si>
  <si>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</si>
  <si>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</si>
  <si>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</si>
  <si>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</si>
  <si>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</si>
  <si>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</si>
  <si>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</si>
  <si>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</si>
  <si>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</si>
  <si>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</si>
  <si>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</si>
  <si>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</si>
  <si>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</si>
  <si>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</si>
  <si>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</si>
  <si>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</si>
  <si>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</si>
  <si>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</si>
  <si>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</si>
  <si>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</si>
  <si>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</si>
  <si>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</si>
  <si>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</si>
  <si>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</si>
  <si>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</si>
  <si>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</si>
  <si>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</si>
  <si>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</si>
  <si>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</si>
  <si>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</si>
  <si>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</si>
  <si>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</si>
  <si>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</si>
  <si>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</si>
  <si>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</si>
  <si>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</si>
  <si>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</si>
  <si>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</si>
  <si>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</si>
  <si>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</si>
  <si>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</si>
  <si>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</si>
  <si>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</si>
  <si>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</si>
  <si>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</si>
  <si>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</si>
  <si>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</si>
  <si>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</si>
  <si>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</si>
  <si>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</si>
  <si>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</si>
  <si>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</si>
  <si>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</si>
  <si>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</si>
  <si>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</si>
  <si>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</si>
  <si>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</si>
  <si>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</si>
  <si>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</si>
  <si>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</si>
  <si>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</si>
  <si>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</si>
  <si>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</si>
  <si>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</si>
  <si>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</si>
  <si>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</si>
  <si>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</si>
  <si>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</si>
  <si>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</si>
  <si>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</si>
  <si>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</si>
  <si>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</si>
  <si>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</si>
  <si>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</si>
  <si>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</si>
  <si>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</si>
  <si>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</si>
  <si>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</si>
  <si>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</si>
  <si>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</si>
  <si>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</si>
  <si>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</si>
  <si>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</si>
  <si>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</si>
  <si>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</si>
  <si>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</si>
  <si>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</si>
  <si>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</si>
  <si>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</si>
  <si>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</si>
  <si>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</si>
  <si>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</si>
  <si>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</si>
  <si>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</si>
  <si>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</si>
  <si>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</si>
  <si>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</si>
  <si>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</si>
  <si>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</si>
  <si>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</si>
  <si>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</si>
  <si>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</si>
  <si>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</si>
  <si>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</si>
  <si>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</si>
  <si>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</si>
  <si>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</si>
  <si>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</si>
  <si>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</si>
  <si>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</si>
  <si>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</si>
  <si>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</si>
  <si>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</si>
  <si>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</si>
  <si>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</si>
  <si>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</si>
  <si>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</si>
  <si>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</si>
  <si>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</si>
  <si>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</si>
  <si>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</si>
  <si>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</si>
  <si>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</si>
  <si>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</si>
  <si>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</si>
  <si>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</si>
  <si>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</si>
  <si>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</si>
  <si>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</si>
  <si>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</si>
  <si>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</si>
  <si>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</si>
  <si>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</si>
  <si>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</si>
  <si>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</si>
  <si>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</si>
  <si>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</si>
  <si>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</si>
  <si>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</si>
  <si>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</si>
  <si>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</si>
  <si>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</si>
  <si>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</si>
  <si>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</si>
  <si>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</si>
  <si>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</si>
  <si>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</si>
  <si>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</si>
  <si>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</si>
  <si>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</si>
  <si>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</si>
  <si>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</si>
  <si>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</si>
  <si>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</si>
  <si>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</si>
  <si>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</si>
  <si>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</si>
  <si>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</si>
  <si>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</si>
  <si>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</si>
  <si>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</si>
  <si>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</si>
  <si>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</si>
  <si>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</si>
  <si>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</si>
  <si>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</si>
  <si>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</si>
  <si>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</si>
  <si>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</si>
  <si>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</si>
  <si>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</si>
  <si>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</si>
  <si>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</si>
  <si>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</si>
  <si>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</si>
  <si>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</si>
  <si>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</si>
  <si>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</si>
  <si>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</si>
  <si>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</si>
  <si>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</si>
  <si>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</si>
  <si>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</si>
  <si>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</si>
  <si>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</si>
  <si>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</si>
  <si>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</si>
  <si>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</si>
  <si>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</si>
  <si>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</si>
  <si>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</si>
  <si>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</si>
  <si>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</si>
  <si>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</si>
  <si>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</si>
  <si>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</si>
  <si>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</si>
  <si>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</si>
  <si>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</si>
  <si>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</si>
  <si>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</si>
  <si>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</si>
  <si>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</si>
  <si>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</si>
  <si>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</si>
  <si>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</si>
  <si>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</si>
  <si>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</si>
  <si>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</si>
  <si>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</si>
  <si>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</si>
  <si>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</si>
  <si>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</si>
  <si>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</si>
  <si>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</si>
  <si>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</si>
  <si>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</si>
  <si>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</si>
  <si>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</si>
  <si>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</si>
  <si>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</si>
  <si>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</si>
  <si>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</si>
  <si>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</si>
  <si>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</si>
  <si>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</si>
  <si>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</si>
  <si>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</si>
  <si>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</si>
  <si>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</si>
  <si>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</si>
  <si>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</si>
  <si>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</si>
  <si>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</si>
  <si>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</si>
  <si>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</si>
  <si>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</si>
  <si>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</si>
  <si>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</si>
  <si>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</si>
  <si>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</si>
  <si>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</si>
  <si>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</si>
  <si>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</si>
  <si>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</si>
  <si>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</si>
  <si>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</si>
  <si>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</si>
  <si>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</si>
  <si>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</si>
  <si>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</si>
  <si>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</si>
  <si>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</si>
  <si>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</si>
  <si>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</si>
  <si>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</si>
  <si>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</si>
  <si>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</si>
  <si>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</si>
  <si>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</si>
  <si>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</si>
  <si>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</si>
  <si>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</si>
  <si>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</si>
  <si>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</si>
  <si>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</si>
  <si>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</si>
  <si>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</si>
  <si>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</si>
  <si>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</si>
  <si>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</si>
  <si>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</si>
  <si>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</si>
  <si>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</si>
  <si>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</si>
  <si>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</si>
  <si>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</si>
  <si>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</si>
  <si>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</si>
  <si>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</si>
  <si>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</si>
  <si>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</si>
  <si>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</si>
  <si>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</si>
  <si>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</si>
  <si>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</si>
  <si>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</si>
  <si>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</si>
  <si>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</si>
  <si>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</si>
  <si>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</si>
  <si>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</si>
  <si>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</si>
  <si>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</si>
  <si>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</si>
  <si>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</si>
  <si>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</si>
  <si>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</si>
  <si>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</si>
  <si>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</si>
  <si>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</si>
  <si>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</si>
  <si>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</si>
  <si>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</si>
  <si>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</si>
  <si>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</si>
  <si>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</si>
  <si>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</si>
  <si>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</si>
  <si>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</si>
  <si>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</si>
  <si>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</si>
  <si>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</si>
  <si>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</si>
  <si>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</si>
  <si>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</si>
  <si>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</si>
  <si>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</si>
  <si>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</si>
  <si>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</si>
  <si>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</si>
  <si>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</si>
  <si>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</si>
  <si>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</si>
  <si>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</si>
  <si>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</si>
  <si>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</si>
  <si>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</si>
  <si>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</si>
  <si>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</si>
  <si>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</si>
  <si>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</si>
  <si>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</si>
  <si>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</si>
  <si>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</si>
  <si>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</si>
  <si>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</si>
  <si>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</si>
  <si>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</si>
  <si>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</si>
  <si>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</si>
  <si>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</si>
  <si>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</si>
  <si>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</si>
  <si>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</si>
  <si>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</si>
  <si>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</si>
  <si>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</si>
  <si>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</si>
  <si>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</si>
  <si>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</si>
  <si>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</si>
  <si>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</si>
  <si>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</si>
  <si>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</si>
  <si>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</si>
  <si>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</si>
  <si>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</si>
  <si>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</si>
  <si>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</si>
  <si>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</si>
  <si>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</si>
  <si>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</si>
  <si>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</si>
  <si>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</si>
  <si>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</si>
  <si>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</si>
  <si>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</si>
  <si>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</si>
  <si>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</si>
  <si>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</si>
  <si>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</si>
  <si>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</si>
  <si>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</si>
  <si>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</si>
  <si>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</si>
  <si>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</si>
  <si>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</si>
  <si>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</si>
  <si>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</si>
  <si>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</si>
  <si>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</si>
  <si>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</si>
  <si>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</si>
  <si>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</si>
  <si>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</si>
  <si>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</si>
  <si>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</si>
  <si>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</si>
  <si>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</si>
  <si>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</si>
  <si>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</si>
  <si>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</si>
  <si>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</si>
  <si>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</si>
  <si>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</si>
  <si>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</si>
  <si>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</si>
  <si>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</si>
  <si>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</si>
  <si>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</si>
  <si>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</si>
  <si>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</si>
  <si>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</si>
  <si>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</si>
  <si>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</si>
  <si>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</si>
  <si>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</si>
  <si>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</si>
  <si>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</si>
  <si>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</si>
  <si>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</si>
  <si>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</si>
  <si>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</si>
  <si>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</si>
  <si>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</si>
  <si>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</si>
  <si>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</si>
  <si>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</si>
  <si>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</si>
  <si>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</si>
  <si>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</si>
  <si>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</si>
  <si>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</si>
  <si>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</si>
  <si>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</si>
  <si>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</si>
  <si>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</si>
  <si>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</si>
  <si>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</si>
  <si>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</si>
  <si>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</si>
  <si>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</si>
  <si>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</si>
  <si>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</si>
  <si>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</si>
  <si>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</si>
  <si>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</si>
  <si>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</si>
  <si>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</si>
  <si>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</si>
  <si>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</si>
  <si>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</si>
  <si>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</si>
  <si>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</si>
  <si>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</si>
  <si>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</si>
  <si>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</si>
  <si>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</si>
  <si>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</si>
  <si>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</si>
  <si>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</si>
  <si>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</si>
  <si>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</si>
  <si>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</si>
  <si>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</si>
  <si>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</si>
  <si>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</si>
  <si>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</si>
  <si>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</si>
  <si>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</si>
  <si>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</si>
  <si>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</si>
  <si>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</si>
  <si>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</si>
  <si>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</si>
  <si>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</si>
  <si>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</si>
  <si>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</si>
  <si>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</si>
  <si>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</si>
  <si>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</si>
  <si>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</si>
  <si>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</si>
  <si>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</si>
  <si>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</si>
  <si>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</si>
  <si>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</si>
  <si>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</si>
  <si>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</si>
  <si>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</si>
  <si>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</si>
  <si>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</si>
  <si>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</si>
  <si>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</si>
  <si>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</si>
  <si>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</si>
  <si>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</si>
  <si>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</si>
  <si>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</si>
  <si>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</si>
  <si>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</si>
  <si>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</si>
  <si>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</si>
  <si>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</si>
  <si>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</si>
  <si>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</si>
  <si>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</si>
  <si>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</si>
  <si>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</si>
  <si>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</si>
  <si>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</si>
  <si>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</si>
  <si>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</si>
  <si>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</si>
  <si>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</si>
  <si>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</si>
  <si>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</si>
  <si>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</si>
  <si>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</si>
  <si>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</si>
  <si>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</si>
  <si>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</si>
  <si>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</si>
  <si>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</si>
  <si>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</si>
  <si>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</si>
  <si>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</si>
  <si>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</si>
  <si>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</si>
  <si>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</si>
  <si>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</si>
  <si>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</si>
  <si>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</si>
  <si>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</si>
  <si>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</si>
  <si>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</si>
  <si>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</si>
  <si>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</si>
  <si>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</si>
  <si>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</si>
  <si>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</si>
  <si>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</si>
  <si>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</si>
  <si>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</si>
  <si>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</si>
  <si>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</si>
  <si>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</si>
  <si>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</si>
  <si>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</si>
  <si>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</si>
  <si>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</si>
  <si>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</si>
  <si>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</si>
  <si>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</si>
  <si>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</si>
  <si>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</si>
  <si>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</si>
  <si>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</si>
  <si>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</si>
  <si>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</si>
  <si>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</si>
  <si>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</si>
  <si>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</si>
  <si>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</si>
  <si>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</si>
  <si>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</si>
  <si>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</si>
  <si>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</si>
  <si>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</si>
  <si>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</si>
  <si>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</si>
  <si>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</si>
  <si>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</si>
  <si>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</si>
  <si>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</si>
  <si>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</si>
  <si>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</si>
  <si>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</si>
  <si>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</si>
  <si>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</si>
  <si>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</si>
  <si>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</si>
  <si>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</si>
  <si>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</si>
  <si>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</si>
  <si>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</si>
  <si>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</si>
  <si>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</si>
  <si>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</si>
  <si>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</si>
  <si>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</si>
  <si>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</si>
  <si>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</si>
  <si>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</si>
  <si>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</si>
  <si>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</si>
  <si>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</si>
  <si>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</si>
  <si>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</si>
  <si>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</si>
  <si>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</si>
  <si>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</si>
  <si>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</si>
  <si>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</si>
  <si>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</si>
  <si>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</si>
  <si>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</si>
  <si>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</si>
  <si>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</si>
  <si>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</si>
  <si>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</si>
  <si>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</si>
  <si>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</si>
  <si>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</si>
  <si>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</si>
  <si>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</si>
  <si>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</si>
  <si>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</si>
  <si>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</si>
  <si>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</si>
  <si>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</si>
  <si>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</si>
  <si>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</si>
  <si>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</si>
  <si>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</si>
  <si>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</si>
  <si>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</si>
  <si>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</si>
  <si>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</si>
  <si>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</si>
  <si>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</si>
  <si>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</si>
  <si>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</si>
  <si>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</si>
  <si>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</si>
  <si>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</si>
  <si>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</si>
  <si>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</si>
  <si>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</si>
  <si>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</si>
  <si>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</si>
  <si>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</si>
  <si>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</si>
  <si>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</si>
  <si>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</si>
  <si>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</si>
  <si>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</si>
  <si>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</si>
  <si>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</si>
  <si>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</si>
  <si>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</si>
  <si>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</si>
  <si>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</si>
  <si>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</si>
  <si>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</si>
  <si>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</si>
  <si>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</si>
  <si>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</si>
  <si>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</si>
  <si>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</si>
  <si>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</si>
  <si>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</si>
  <si>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</si>
  <si>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</si>
  <si>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</si>
  <si>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</si>
  <si>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</si>
  <si>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</si>
  <si>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</si>
  <si>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</si>
  <si>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</si>
  <si>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</si>
  <si>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</si>
  <si>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</si>
  <si>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</si>
  <si>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</si>
  <si>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</si>
  <si>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</si>
  <si>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</si>
  <si>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</si>
  <si>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</si>
  <si>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</si>
  <si>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</si>
  <si>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</si>
  <si>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</si>
  <si>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</si>
  <si>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</si>
  <si>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</si>
  <si>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</si>
  <si>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</si>
  <si>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</si>
  <si>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</si>
  <si>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</si>
  <si>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</si>
  <si>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</si>
  <si>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</si>
  <si>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</si>
  <si>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</si>
  <si>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</si>
  <si>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</si>
  <si>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</si>
  <si>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</si>
  <si>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</si>
  <si>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</si>
  <si>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</si>
  <si>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</si>
  <si>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</si>
  <si>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</si>
  <si>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</si>
  <si>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</si>
  <si>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</si>
  <si>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</si>
  <si>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</si>
  <si>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</si>
  <si>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</si>
  <si>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</si>
  <si>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</si>
  <si>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</si>
  <si>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</si>
  <si>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</si>
  <si>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</si>
  <si>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</si>
  <si>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</si>
  <si>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</si>
  <si>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</si>
  <si>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</si>
  <si>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</si>
  <si>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</si>
  <si>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</si>
  <si>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</si>
  <si>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</si>
  <si>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</si>
  <si>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</si>
  <si>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</si>
  <si>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</si>
  <si>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</si>
  <si>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</si>
  <si>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</si>
  <si>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</si>
  <si>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</si>
  <si>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</si>
  <si>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</si>
  <si>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</si>
  <si>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</si>
  <si>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</si>
  <si>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</si>
  <si>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</si>
  <si>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</si>
  <si>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</si>
  <si>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</si>
  <si>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</si>
  <si>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</si>
  <si>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</si>
  <si>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</si>
  <si>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</si>
  <si>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</si>
  <si>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</si>
  <si>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</si>
  <si>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</si>
  <si>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</si>
  <si>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</si>
  <si>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</si>
  <si>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</si>
  <si>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</si>
  <si>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</si>
  <si>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</si>
  <si>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</si>
  <si>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</si>
  <si>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</si>
  <si>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</si>
  <si>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</si>
  <si>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</si>
  <si>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</si>
  <si>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</si>
  <si>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</si>
  <si>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</si>
  <si>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</si>
  <si>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</si>
  <si>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</si>
  <si>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</si>
  <si>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</si>
  <si>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</si>
  <si>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</si>
  <si>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</si>
  <si>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</si>
  <si>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</si>
  <si>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</si>
  <si>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</si>
  <si>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</si>
  <si>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</si>
  <si>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</si>
  <si>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</si>
  <si>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</si>
  <si>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</si>
  <si>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</si>
  <si>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</si>
  <si>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</si>
  <si>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</si>
  <si>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</si>
  <si>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</si>
  <si>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</si>
  <si>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</si>
  <si>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</si>
  <si>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</si>
  <si>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</si>
  <si>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</si>
  <si>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</si>
  <si>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</si>
  <si>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</si>
  <si>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</si>
  <si>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</si>
  <si>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</si>
  <si>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</si>
  <si>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</si>
  <si>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</si>
  <si>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</si>
  <si>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</si>
  <si>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</si>
  <si>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</si>
  <si>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</si>
  <si>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</si>
  <si>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</si>
  <si>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</si>
  <si>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</si>
  <si>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</si>
  <si>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</si>
  <si>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</si>
  <si>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</si>
  <si>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</si>
  <si>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</si>
  <si>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</si>
  <si>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</si>
  <si>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</si>
  <si>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</si>
  <si>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</si>
  <si>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</si>
  <si>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</si>
  <si>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</si>
  <si>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</si>
  <si>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</si>
  <si>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</si>
  <si>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</si>
  <si>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</si>
  <si>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</si>
  <si>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</si>
  <si>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</si>
  <si>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</si>
  <si>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</si>
  <si>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</si>
  <si>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</si>
  <si>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</si>
  <si>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</si>
  <si>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</si>
  <si>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</si>
  <si>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</si>
  <si>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</si>
  <si>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</si>
  <si>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</si>
  <si>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</si>
  <si>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</si>
  <si>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</si>
  <si>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</si>
  <si>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</si>
  <si>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</si>
  <si>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</si>
  <si>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</si>
  <si>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</si>
  <si>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</si>
  <si>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</si>
  <si>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</si>
  <si>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</si>
  <si>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</si>
  <si>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</si>
  <si>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</si>
  <si>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</si>
  <si>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</si>
  <si>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</si>
  <si>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</si>
  <si>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</si>
  <si>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</si>
  <si>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</si>
  <si>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</si>
  <si>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</si>
  <si>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</si>
  <si>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</si>
  <si>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</si>
  <si>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</si>
  <si>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</si>
  <si>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</si>
  <si>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</si>
  <si>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</si>
  <si>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</si>
  <si>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</si>
  <si>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</si>
  <si>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</si>
  <si>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</si>
  <si>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</si>
  <si>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</si>
  <si>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</si>
  <si>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</si>
  <si>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</si>
  <si>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</si>
  <si>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</si>
  <si>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</si>
  <si>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</si>
  <si>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</si>
  <si>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</si>
  <si>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</si>
  <si>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</si>
  <si>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</si>
  <si>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</si>
  <si>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</si>
  <si>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</si>
  <si>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</si>
  <si>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</si>
  <si>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</si>
  <si>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</si>
  <si>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</si>
  <si>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</si>
  <si>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</si>
  <si>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</si>
  <si>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</si>
  <si>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</si>
  <si>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</si>
  <si>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</si>
  <si>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</si>
  <si>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</si>
  <si>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</si>
  <si>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</si>
  <si>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</si>
  <si>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</si>
  <si>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</si>
  <si>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</si>
  <si>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</si>
  <si>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</si>
  <si>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</si>
  <si>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</si>
  <si>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</si>
  <si>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</si>
  <si>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</si>
  <si>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</si>
  <si>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</si>
  <si>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</si>
  <si>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</si>
  <si>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</si>
  <si>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</si>
  <si>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</si>
  <si>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</si>
  <si>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</si>
  <si>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</si>
  <si>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</si>
  <si>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</si>
  <si>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</si>
  <si>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</si>
  <si>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</si>
  <si>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</si>
  <si>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</si>
  <si>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</si>
  <si>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</si>
  <si>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</si>
  <si>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</si>
  <si>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</si>
  <si>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</si>
  <si>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</si>
  <si>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</si>
  <si>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</si>
  <si>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</si>
  <si>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</si>
  <si>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</si>
  <si>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</si>
  <si>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</si>
  <si>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</si>
  <si>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</si>
  <si>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</si>
  <si>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</si>
  <si>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</si>
  <si>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</si>
  <si>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</si>
  <si>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</si>
  <si>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</si>
  <si>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</si>
  <si>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</si>
  <si>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</si>
  <si>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</si>
  <si>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</si>
  <si>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</si>
  <si>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</si>
  <si>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</si>
  <si>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</si>
  <si>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</si>
  <si>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</si>
  <si>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</si>
  <si>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</si>
  <si>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</si>
  <si>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</si>
  <si>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</si>
  <si>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</si>
  <si>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</si>
  <si>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</si>
  <si>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</si>
  <si>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</si>
  <si>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</si>
  <si>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</si>
  <si>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</si>
  <si>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</si>
  <si>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</si>
  <si>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</si>
  <si>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</si>
  <si>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</si>
  <si>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</si>
  <si>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</si>
  <si>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</si>
  <si>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</si>
  <si>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</si>
  <si>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</si>
  <si>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</si>
  <si>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</si>
  <si>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</si>
  <si>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</si>
  <si>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</si>
  <si>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</si>
  <si>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</si>
  <si>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</si>
  <si>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</si>
  <si>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</si>
  <si>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</si>
  <si>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</si>
  <si>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</si>
  <si>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</si>
  <si>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</si>
  <si>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</si>
  <si>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</si>
  <si>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</si>
  <si>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</si>
  <si>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</si>
  <si>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</si>
  <si>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</si>
  <si>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</si>
  <si>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</si>
  <si>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</si>
  <si>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</si>
  <si>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</si>
  <si>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</si>
  <si>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</si>
  <si>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</si>
  <si>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</si>
  <si>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</si>
  <si>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</si>
  <si>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</si>
  <si>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</si>
  <si>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</si>
  <si>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</si>
  <si>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</si>
  <si>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</si>
  <si>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</si>
  <si>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</si>
  <si>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</si>
  <si>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</si>
  <si>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</si>
  <si>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</si>
  <si>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</si>
  <si>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</si>
  <si>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</si>
  <si>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</si>
  <si>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</si>
  <si>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</si>
  <si>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</si>
  <si>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</si>
  <si>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</si>
  <si>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</si>
  <si>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</si>
  <si>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</si>
  <si>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</si>
  <si>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</si>
  <si>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</si>
  <si>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</si>
  <si>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</si>
  <si>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</si>
  <si>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</si>
  <si>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</si>
  <si>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</si>
  <si>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</si>
  <si>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</si>
  <si>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</si>
  <si>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</si>
  <si>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</si>
  <si>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</si>
  <si>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</si>
  <si>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</si>
  <si>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</si>
  <si>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</si>
  <si>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</si>
  <si>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</si>
  <si>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</si>
  <si>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</si>
  <si>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</si>
  <si>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</si>
  <si>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</si>
  <si>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</si>
  <si>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</si>
  <si>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</si>
  <si>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</si>
  <si>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</si>
  <si>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</si>
  <si>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</si>
  <si>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</si>
  <si>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</si>
  <si>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</si>
  <si>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</si>
  <si>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</si>
  <si>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</si>
  <si>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</si>
  <si>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</si>
  <si>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</si>
  <si>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</si>
  <si>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</si>
  <si>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</si>
  <si>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</si>
  <si>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</si>
  <si>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</si>
  <si>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</si>
  <si>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</si>
  <si>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</si>
  <si>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</si>
  <si>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</si>
  <si>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</si>
  <si>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</si>
  <si>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</si>
  <si>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</si>
  <si>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</si>
  <si>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</si>
  <si>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</si>
  <si>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</si>
  <si>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</si>
  <si>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</si>
  <si>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</si>
  <si>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</si>
  <si>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</si>
  <si>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</si>
  <si>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</si>
  <si>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</si>
  <si>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</si>
  <si>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</si>
  <si>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</si>
  <si>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</si>
  <si>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</si>
  <si>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</si>
  <si>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</si>
  <si>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</si>
  <si>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</si>
  <si>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</si>
  <si>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</si>
  <si>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</si>
  <si>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</si>
  <si>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</si>
  <si>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</si>
  <si>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</si>
  <si>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</si>
  <si>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</si>
  <si>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</si>
  <si>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</si>
  <si>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</si>
  <si>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</si>
  <si>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</si>
  <si>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</si>
  <si>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</si>
  <si>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</si>
  <si>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</si>
  <si>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</si>
  <si>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</si>
  <si>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</si>
  <si>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</si>
  <si>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</si>
  <si>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</si>
  <si>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</si>
  <si>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</si>
  <si>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</si>
  <si>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</si>
  <si>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</si>
  <si>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</si>
  <si>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</si>
  <si>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</si>
  <si>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</si>
  <si>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</si>
  <si>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</si>
  <si>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</si>
  <si>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</si>
  <si>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</si>
  <si>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</si>
  <si>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</si>
  <si>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</si>
  <si>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</si>
  <si>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</si>
  <si>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</si>
  <si>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</si>
  <si>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</si>
  <si>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</si>
  <si>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</si>
  <si>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</si>
  <si>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</si>
  <si>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</si>
  <si>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</si>
  <si>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</si>
  <si>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</si>
  <si>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</si>
  <si>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</si>
  <si>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</si>
  <si>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</si>
  <si>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</si>
  <si>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</si>
  <si>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</si>
  <si>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</si>
  <si>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</si>
  <si>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</si>
  <si>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</si>
  <si>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</si>
  <si>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</si>
  <si>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</si>
  <si>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</si>
  <si>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</si>
  <si>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</si>
  <si>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</si>
  <si>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</si>
  <si>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</si>
  <si>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</si>
  <si>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</si>
  <si>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</si>
  <si>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</si>
  <si>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</si>
  <si>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</si>
  <si>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</si>
  <si>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</si>
  <si>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</si>
  <si>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</si>
  <si>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</si>
  <si>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</si>
  <si>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</si>
  <si>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</si>
  <si>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</si>
  <si>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</si>
  <si>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</si>
  <si>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</si>
  <si>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</si>
  <si>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</si>
  <si>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</si>
  <si>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</si>
  <si>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</si>
  <si>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</si>
  <si>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</si>
  <si>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</si>
  <si>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</si>
  <si>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</si>
  <si>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</si>
  <si>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</si>
  <si>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</si>
  <si>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</si>
  <si>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</si>
  <si>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</si>
  <si>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</si>
  <si>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</si>
  <si>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</si>
  <si>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</si>
  <si>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</si>
  <si>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</si>
  <si>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</si>
  <si>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</si>
  <si>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</si>
  <si>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</si>
  <si>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</si>
  <si>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</si>
  <si>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</si>
  <si>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</si>
  <si>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</si>
  <si>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</si>
  <si>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</si>
  <si>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</si>
  <si>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</si>
  <si>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</si>
  <si>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</si>
  <si>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</si>
  <si>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</si>
  <si>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</si>
  <si>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</si>
  <si>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</si>
  <si>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</si>
  <si>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</si>
  <si>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</si>
  <si>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</si>
  <si>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</si>
  <si>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</si>
  <si>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</si>
  <si>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</si>
  <si>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</si>
  <si>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</si>
  <si>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</si>
  <si>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</si>
  <si>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</si>
  <si>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</si>
  <si>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</si>
  <si>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</si>
  <si>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</si>
  <si>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</si>
  <si>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</si>
  <si>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</si>
  <si>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</si>
  <si>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</si>
  <si>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</si>
  <si>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</si>
  <si>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</si>
  <si>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</si>
  <si>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</si>
  <si>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</si>
  <si>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</si>
  <si>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</si>
  <si>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</si>
  <si>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</si>
  <si>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</si>
  <si>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</si>
  <si>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</si>
  <si>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</si>
  <si>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</si>
  <si>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</si>
  <si>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</si>
  <si>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</si>
  <si>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</si>
  <si>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</si>
  <si>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</si>
  <si>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</si>
  <si>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</si>
  <si>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</si>
  <si>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</si>
  <si>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</si>
  <si>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</si>
  <si>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</si>
  <si>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</si>
  <si>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</si>
  <si>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</si>
  <si>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</si>
  <si>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</si>
  <si>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</si>
  <si>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</si>
  <si>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</si>
  <si>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</si>
  <si>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</si>
  <si>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</si>
  <si>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</si>
  <si>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</si>
  <si>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</si>
  <si>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</si>
  <si>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</si>
  <si>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</si>
  <si>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</si>
  <si>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</si>
  <si>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</si>
  <si>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</si>
  <si>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</si>
  <si>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</si>
  <si>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</si>
  <si>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</si>
  <si>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</si>
  <si>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</si>
  <si>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</si>
  <si>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</si>
  <si>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</si>
  <si>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</si>
  <si>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</si>
  <si>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</si>
  <si>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</si>
  <si>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</si>
  <si>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</si>
  <si>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</si>
  <si>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</si>
  <si>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</si>
  <si>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</si>
  <si>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</si>
  <si>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</si>
  <si>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</si>
  <si>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</si>
  <si>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</si>
  <si>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</si>
  <si>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</si>
  <si>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</si>
  <si>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</si>
  <si>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</si>
  <si>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</si>
  <si>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</si>
  <si>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</si>
  <si>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</si>
  <si>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</si>
  <si>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</si>
  <si>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</si>
  <si>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</si>
  <si>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</si>
  <si>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</si>
  <si>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</si>
  <si>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</si>
  <si>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</si>
  <si>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</si>
  <si>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</si>
  <si>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</si>
  <si>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</si>
  <si>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</si>
  <si>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</si>
  <si>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</si>
  <si>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</si>
  <si>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</si>
  <si>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</si>
  <si>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</si>
  <si>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</si>
  <si>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</si>
  <si>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</si>
  <si>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</si>
  <si>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</si>
  <si>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</si>
  <si>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</si>
  <si>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</si>
  <si>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</si>
  <si>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</si>
  <si>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</si>
  <si>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</si>
  <si>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</si>
  <si>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</si>
  <si>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</si>
  <si>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</si>
  <si>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</si>
  <si>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</si>
  <si>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</si>
  <si>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</si>
  <si>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</si>
  <si>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</si>
  <si>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</si>
  <si>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</si>
  <si>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</si>
  <si>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</si>
  <si>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</si>
  <si>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</si>
  <si>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</si>
  <si>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</si>
  <si>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</si>
  <si>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</si>
  <si>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</si>
  <si>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</si>
  <si>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</si>
  <si>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</si>
  <si>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</si>
  <si>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</si>
  <si>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</si>
  <si>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</si>
  <si>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</si>
  <si>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</si>
  <si>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</si>
  <si>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</si>
  <si>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</si>
  <si>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</si>
  <si>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</si>
  <si>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</si>
  <si>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</si>
  <si>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</si>
  <si>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</si>
  <si>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</si>
  <si>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</si>
  <si>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</si>
  <si>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</si>
  <si>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</si>
  <si>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</si>
  <si>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</si>
  <si>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</si>
  <si>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</si>
  <si>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</si>
  <si>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</si>
  <si>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</si>
  <si>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</si>
  <si>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</si>
  <si>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</si>
  <si>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</si>
  <si>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</si>
  <si>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</si>
  <si>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</si>
  <si>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</si>
  <si>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</si>
  <si>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</si>
  <si>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</si>
  <si>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</si>
  <si>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</si>
  <si>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</si>
  <si>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</si>
  <si>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</si>
  <si>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</si>
  <si>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</si>
  <si>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</si>
  <si>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</si>
  <si>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</si>
  <si>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</si>
  <si>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</si>
  <si>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</si>
  <si>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</si>
  <si>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</si>
  <si>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</si>
  <si>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</si>
  <si>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</si>
  <si>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</si>
  <si>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</si>
  <si>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</si>
  <si>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</si>
  <si>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</si>
  <si>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</si>
  <si>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</si>
  <si>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</si>
  <si>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</si>
  <si>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</si>
  <si>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</si>
  <si>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</si>
  <si>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</si>
  <si>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</si>
  <si>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</si>
  <si>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</si>
  <si>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</si>
  <si>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</si>
  <si>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</si>
  <si>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</si>
  <si>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</si>
  <si>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</si>
  <si>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</si>
  <si>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</si>
  <si>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</si>
  <si>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</si>
  <si>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</si>
  <si>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</si>
  <si>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</si>
  <si>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</si>
  <si>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</si>
  <si>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</si>
  <si>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</si>
  <si>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</si>
  <si>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</si>
  <si>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</si>
  <si>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</si>
  <si>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</si>
  <si>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</si>
  <si>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</si>
  <si>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</si>
  <si>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</si>
  <si>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</si>
  <si>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</si>
  <si>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</si>
  <si>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</si>
  <si>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</si>
  <si>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</si>
  <si>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</si>
  <si>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</si>
  <si>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</si>
  <si>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</si>
  <si>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</si>
  <si>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</si>
  <si>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</si>
  <si>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</si>
  <si>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</si>
  <si>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</si>
  <si>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</si>
  <si>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</si>
  <si>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</si>
  <si>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</si>
  <si>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</si>
  <si>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</si>
  <si>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</si>
  <si>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</si>
  <si>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</si>
  <si>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</si>
  <si>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</si>
  <si>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</si>
  <si>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</si>
  <si>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</si>
  <si>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</si>
  <si>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</si>
  <si>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</si>
  <si>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</si>
  <si>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</si>
  <si>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</si>
  <si>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</si>
  <si>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</si>
  <si>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</si>
  <si>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</si>
  <si>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</si>
  <si>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</si>
  <si>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</si>
  <si>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</si>
  <si>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</si>
  <si>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</si>
  <si>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</si>
  <si>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</si>
  <si>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</si>
  <si>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</si>
  <si>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</si>
  <si>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</si>
  <si>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</si>
  <si>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</si>
  <si>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</si>
  <si>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</si>
  <si>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</si>
  <si>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</si>
  <si>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</si>
  <si>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</si>
  <si>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</si>
  <si>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</si>
  <si>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</si>
  <si>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</si>
  <si>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</si>
  <si>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</si>
  <si>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</si>
  <si>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</si>
  <si>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</si>
  <si>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</si>
  <si>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</si>
  <si>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</si>
  <si>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</si>
  <si>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</si>
  <si>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</si>
  <si>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</si>
  <si>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</si>
  <si>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</si>
  <si>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</si>
  <si>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</si>
  <si>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</si>
  <si>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</si>
  <si>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</si>
  <si>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</si>
  <si>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</si>
  <si>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</si>
  <si>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</si>
  <si>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</si>
  <si>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</si>
  <si>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</si>
  <si>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</si>
  <si>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</si>
  <si>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</si>
  <si>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</si>
  <si>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</si>
  <si>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</si>
  <si>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</si>
  <si>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</si>
  <si>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</si>
  <si>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</si>
  <si>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</si>
  <si>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</si>
  <si>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</si>
  <si>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</si>
  <si>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</si>
  <si>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</si>
  <si>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</si>
  <si>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</si>
  <si>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</si>
  <si>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</si>
  <si>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</si>
  <si>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</si>
  <si>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</si>
  <si>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</si>
  <si>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</si>
  <si>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</si>
  <si>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</si>
  <si>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</si>
  <si>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</si>
  <si>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</si>
  <si>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</si>
  <si>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</si>
  <si>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</si>
  <si>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</si>
  <si>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</si>
  <si>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</si>
  <si>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</si>
  <si>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</si>
  <si>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</si>
  <si>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</si>
  <si>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</si>
  <si>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</si>
  <si>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</si>
  <si>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</si>
  <si>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</si>
  <si>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</si>
  <si>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</si>
  <si>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</si>
  <si>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</si>
  <si>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</si>
  <si>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</si>
  <si>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</si>
  <si>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</si>
  <si>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</si>
  <si>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</si>
  <si>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</si>
  <si>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</si>
  <si>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</si>
  <si>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</si>
  <si>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</si>
  <si>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</si>
  <si>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</si>
  <si>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</si>
  <si>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</si>
  <si>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</si>
  <si>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</si>
  <si>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</si>
  <si>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</si>
  <si>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</si>
  <si>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</si>
  <si>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</si>
  <si>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</si>
  <si>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</si>
  <si>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</si>
  <si>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</si>
  <si>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</si>
  <si>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</si>
  <si>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</si>
  <si>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</si>
  <si>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</si>
  <si>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</si>
  <si>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</si>
  <si>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</si>
  <si>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</si>
  <si>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</si>
  <si>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</si>
  <si>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</si>
  <si>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</si>
  <si>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</si>
  <si>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</si>
  <si>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</si>
  <si>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</si>
  <si>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</si>
  <si>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</si>
  <si>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</si>
  <si>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</si>
  <si>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</si>
  <si>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</si>
  <si>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</si>
  <si>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</si>
  <si>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</si>
  <si>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</si>
  <si>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</si>
  <si>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</si>
  <si>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</si>
  <si>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</si>
  <si>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</si>
  <si>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</si>
  <si>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</si>
  <si>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</si>
  <si>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</si>
  <si>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</si>
  <si>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</si>
  <si>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</si>
  <si>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</si>
  <si>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</si>
  <si>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</si>
  <si>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</si>
  <si>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</si>
  <si>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</si>
  <si>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</si>
  <si>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</si>
  <si>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</si>
  <si>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</si>
  <si>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</si>
  <si>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</si>
  <si>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</si>
  <si>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</si>
  <si>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</si>
  <si>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</si>
  <si>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</si>
  <si>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</si>
  <si>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</si>
  <si>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</si>
  <si>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</si>
  <si>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</si>
  <si>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</si>
  <si>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</si>
  <si>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</si>
  <si>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</si>
  <si>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</si>
  <si>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</si>
  <si>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</si>
  <si>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</si>
  <si>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</si>
  <si>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</si>
  <si>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</si>
  <si>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</si>
  <si>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</si>
  <si>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</si>
  <si>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</si>
  <si>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</si>
  <si>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</si>
  <si>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</si>
  <si>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</si>
  <si>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</si>
  <si>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</si>
  <si>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</si>
  <si>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</si>
  <si>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</si>
  <si>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</si>
  <si>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</si>
  <si>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</si>
  <si>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</si>
  <si>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</si>
  <si>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</si>
  <si>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</si>
  <si>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</si>
  <si>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</si>
  <si>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</si>
  <si>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</si>
  <si>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</si>
  <si>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</si>
  <si>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</si>
  <si>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</si>
  <si>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</si>
  <si>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</si>
  <si>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</si>
  <si>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</si>
  <si>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</si>
  <si>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</si>
  <si>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</si>
  <si>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</si>
  <si>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</si>
  <si>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</si>
  <si>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</si>
  <si>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</si>
  <si>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</si>
  <si>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</si>
  <si>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</si>
  <si>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</si>
  <si>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</si>
  <si>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</si>
  <si>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</si>
  <si>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</si>
  <si>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</si>
  <si>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</si>
  <si>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</si>
  <si>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</si>
  <si>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</si>
  <si>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</si>
  <si>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</si>
  <si>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</si>
  <si>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</si>
  <si>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</si>
  <si>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</si>
  <si>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</si>
  <si>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</si>
  <si>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</si>
  <si>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</si>
  <si>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</si>
  <si>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</si>
  <si>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</si>
  <si>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</si>
  <si>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</si>
  <si>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</si>
  <si>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</si>
  <si>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</si>
  <si>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</si>
  <si>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</si>
  <si>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</si>
  <si>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</si>
  <si>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</si>
  <si>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</si>
  <si>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</si>
  <si>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</si>
  <si>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</si>
  <si>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</si>
  <si>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</si>
  <si>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</si>
  <si>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</si>
  <si>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</si>
  <si>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</si>
  <si>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</si>
  <si>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</si>
  <si>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</si>
  <si>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</si>
  <si>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</si>
  <si>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</si>
  <si>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</si>
  <si>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</si>
  <si>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</si>
  <si>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</si>
  <si>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</si>
  <si>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</si>
  <si>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</si>
  <si>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</si>
  <si>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</si>
  <si>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</si>
  <si>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</si>
  <si>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</si>
  <si>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</si>
  <si>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</si>
  <si>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</si>
  <si>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</si>
  <si>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</si>
  <si>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</si>
  <si>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</si>
  <si>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</si>
  <si>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</si>
  <si>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</si>
  <si>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</si>
  <si>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</si>
  <si>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</si>
  <si>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</si>
  <si>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</si>
  <si>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</si>
  <si>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</si>
  <si>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</si>
  <si>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</si>
  <si>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</si>
  <si>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</si>
  <si>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</si>
  <si>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</si>
  <si>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</si>
  <si>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</si>
  <si>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</si>
  <si>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</si>
  <si>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</si>
  <si>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</si>
  <si>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</si>
  <si>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</si>
  <si>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</si>
  <si>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</si>
  <si>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</si>
  <si>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</si>
  <si>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</si>
  <si>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</si>
  <si>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</si>
  <si>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</si>
  <si>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</si>
  <si>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</si>
  <si>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</si>
  <si>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</si>
  <si>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</si>
  <si>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</si>
  <si>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</si>
  <si>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</si>
  <si>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</si>
  <si>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</si>
  <si>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</si>
  <si>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</si>
  <si>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</si>
  <si>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</si>
  <si>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</si>
  <si>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</si>
  <si>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</si>
  <si>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</si>
  <si>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</si>
  <si>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</si>
  <si>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</si>
  <si>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</si>
  <si>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</si>
  <si>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</si>
  <si>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</si>
  <si>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</si>
  <si>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</si>
  <si>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</si>
  <si>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</si>
  <si>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</si>
  <si>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</si>
  <si>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</si>
  <si>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</si>
  <si>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</si>
  <si>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</si>
  <si>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</si>
  <si>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</si>
  <si>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</si>
  <si>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</si>
  <si>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</si>
  <si>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</si>
  <si>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</si>
  <si>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</si>
  <si>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</si>
  <si>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</si>
  <si>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</si>
  <si>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</si>
  <si>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</si>
  <si>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</si>
  <si>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</si>
  <si>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</si>
  <si>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</si>
  <si>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</si>
  <si>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</si>
  <si>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</si>
  <si>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</si>
  <si>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</si>
  <si>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</si>
  <si>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</si>
  <si>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</si>
  <si>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</si>
  <si>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</si>
  <si>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</si>
  <si>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</si>
  <si>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</si>
  <si>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</si>
  <si>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</si>
  <si>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</si>
  <si>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</si>
  <si>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</si>
  <si>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</si>
  <si>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</si>
  <si>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</si>
  <si>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</si>
  <si>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</si>
  <si>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</si>
  <si>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</si>
  <si>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</si>
  <si>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</si>
  <si>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</si>
  <si>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</si>
  <si>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</si>
  <si>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</si>
  <si>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</si>
  <si>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</si>
  <si>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</si>
  <si>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</si>
  <si>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</si>
  <si>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</si>
  <si>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</si>
  <si>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</si>
  <si>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</si>
  <si>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</si>
  <si>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</si>
  <si>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</si>
  <si>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</si>
  <si>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</si>
  <si>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</si>
  <si>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</si>
  <si>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</si>
  <si>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</si>
  <si>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</si>
  <si>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</si>
  <si>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</si>
  <si>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</si>
  <si>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</si>
  <si>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</si>
  <si>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</si>
  <si>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</si>
  <si>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</si>
  <si>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</si>
  <si>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</si>
  <si>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</si>
  <si>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</si>
  <si>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</si>
  <si>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</si>
  <si>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</si>
  <si>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</si>
  <si>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</si>
  <si>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</si>
  <si>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</si>
  <si>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</si>
  <si>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</si>
  <si>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</si>
  <si>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</si>
  <si>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</si>
  <si>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</si>
  <si>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</si>
  <si>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</si>
  <si>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</si>
  <si>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</si>
  <si>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</si>
  <si>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</si>
  <si>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</si>
  <si>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</si>
  <si>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</si>
  <si>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</si>
  <si>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</si>
  <si>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</si>
  <si>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</si>
  <si>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</si>
  <si>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</si>
  <si>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</si>
  <si>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</si>
  <si>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</si>
  <si>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</si>
  <si>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</si>
  <si>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</si>
  <si>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</si>
  <si>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</si>
  <si>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</si>
  <si>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</si>
  <si>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</si>
  <si>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</si>
  <si>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</si>
  <si>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</si>
  <si>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</si>
  <si>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</si>
  <si>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</si>
  <si>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</si>
  <si>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</si>
  <si>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</si>
  <si>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</si>
  <si>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</si>
  <si>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</si>
  <si>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</si>
  <si>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</si>
  <si>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</si>
  <si>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</si>
  <si>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</si>
  <si>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</si>
  <si>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</si>
  <si>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</si>
  <si>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</si>
  <si>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</si>
  <si>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</si>
  <si>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</si>
  <si>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</si>
  <si>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</si>
  <si>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</si>
  <si>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</si>
  <si>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</si>
  <si>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</si>
  <si>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</si>
  <si>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</si>
  <si>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</si>
  <si>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</si>
  <si>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</si>
  <si>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</si>
  <si>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</si>
  <si>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</si>
  <si>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</si>
  <si>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</si>
  <si>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</si>
  <si>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</si>
  <si>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</si>
  <si>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</si>
  <si>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</si>
  <si>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</si>
  <si>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</si>
  <si>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</si>
  <si>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</si>
  <si>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</si>
  <si>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</si>
  <si>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</si>
  <si>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</si>
  <si>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</si>
  <si>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</si>
  <si>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</si>
  <si>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</si>
  <si>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</si>
  <si>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</si>
  <si>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</si>
  <si>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</si>
  <si>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</si>
  <si>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</si>
  <si>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</si>
  <si>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</si>
  <si>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</si>
  <si>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</si>
  <si>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</si>
  <si>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</si>
  <si>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</si>
  <si>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</si>
  <si>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</si>
  <si>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</si>
  <si>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</si>
  <si>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</si>
  <si>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</si>
  <si>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</si>
  <si>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</si>
  <si>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</si>
  <si>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</si>
  <si>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</si>
  <si>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</si>
  <si>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</si>
  <si>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</si>
  <si>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</si>
  <si>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</si>
  <si>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</si>
  <si>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</si>
  <si>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</si>
  <si>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</si>
  <si>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</si>
  <si>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</si>
  <si>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</si>
  <si>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</si>
  <si>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</si>
  <si>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</si>
  <si>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</si>
  <si>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</si>
  <si>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</si>
  <si>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</si>
  <si>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</si>
  <si>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</si>
  <si>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</si>
  <si>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</si>
  <si>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</si>
  <si>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</si>
  <si>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</si>
  <si>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</si>
  <si>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</si>
  <si>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</si>
  <si>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</si>
  <si>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</si>
  <si>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</si>
  <si>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</si>
  <si>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</si>
  <si>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</si>
  <si>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</si>
  <si>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</si>
  <si>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</si>
  <si>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</si>
  <si>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</si>
  <si>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</si>
  <si>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</si>
  <si>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</si>
  <si>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</si>
  <si>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</si>
  <si>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</si>
  <si>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</si>
  <si>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</si>
  <si>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</si>
  <si>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</si>
  <si>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</si>
  <si>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</si>
  <si>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</si>
  <si>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</si>
  <si>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</si>
  <si>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</si>
  <si>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</si>
  <si>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</si>
  <si>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</si>
  <si>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</si>
  <si>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</si>
  <si>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</si>
  <si>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</si>
  <si>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</si>
  <si>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</si>
  <si>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</si>
  <si>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</si>
  <si>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</si>
  <si>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</si>
  <si>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</si>
  <si>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</si>
  <si>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</si>
  <si>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</si>
  <si>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</si>
  <si>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</si>
  <si>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</si>
  <si>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</si>
  <si>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</si>
  <si>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</si>
  <si>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</si>
  <si>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</si>
  <si>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</si>
  <si>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</si>
  <si>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</si>
  <si>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</si>
  <si>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</si>
  <si>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</si>
  <si>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</si>
  <si>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</si>
  <si>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</si>
  <si>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</si>
  <si>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</si>
  <si>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</si>
  <si>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</si>
  <si>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</si>
  <si>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</si>
  <si>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</si>
  <si>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</si>
  <si>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</si>
  <si>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</si>
  <si>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</si>
  <si>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</si>
  <si>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</si>
  <si>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</si>
  <si>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</si>
  <si>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</si>
  <si>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</si>
  <si>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</si>
  <si>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</si>
  <si>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</si>
  <si>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</si>
  <si>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</si>
  <si>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</si>
  <si>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</si>
  <si>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</si>
  <si>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</si>
  <si>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</si>
  <si>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</si>
  <si>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</si>
  <si>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</si>
  <si>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</si>
  <si>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</si>
  <si>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</si>
  <si>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</si>
  <si>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</si>
  <si>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</si>
  <si>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</si>
  <si>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</si>
  <si>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</si>
  <si>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</si>
  <si>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</si>
  <si>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</si>
  <si>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</si>
  <si>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</si>
  <si>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</si>
  <si>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</si>
  <si>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</si>
  <si>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</si>
  <si>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</si>
  <si>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</si>
  <si>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</si>
  <si>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</si>
  <si>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</si>
  <si>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</si>
  <si>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</si>
  <si>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</si>
  <si>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</si>
  <si>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</si>
  <si>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</si>
  <si>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</si>
  <si>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</si>
  <si>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</si>
  <si>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</si>
  <si>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</si>
  <si>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</si>
  <si>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</si>
  <si>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</si>
  <si>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</si>
  <si>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</si>
  <si>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</si>
  <si>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</si>
  <si>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</si>
  <si>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</si>
  <si>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</si>
  <si>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</si>
  <si>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</si>
  <si>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</si>
  <si>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</si>
  <si>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</si>
  <si>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</si>
  <si>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</si>
  <si>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</si>
  <si>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</si>
  <si>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</si>
  <si>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</si>
  <si>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</si>
  <si>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</si>
  <si>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</si>
  <si>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</si>
  <si>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</si>
  <si>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</si>
  <si>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</si>
  <si>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</si>
  <si>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</si>
  <si>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</si>
  <si>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</si>
  <si>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</si>
  <si>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</si>
  <si>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</si>
  <si>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</si>
  <si>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</si>
  <si>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</si>
  <si>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</si>
  <si>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</si>
  <si>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</si>
  <si>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</si>
  <si>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</si>
  <si>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</si>
  <si>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</si>
  <si>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</si>
  <si>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</si>
  <si>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</si>
  <si>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</si>
  <si>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</si>
  <si>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</si>
  <si>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</si>
  <si>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</si>
  <si>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</si>
  <si>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</si>
  <si>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</si>
  <si>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</si>
  <si>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</si>
  <si>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</si>
  <si>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</si>
  <si>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</si>
  <si>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</si>
  <si>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</si>
  <si>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</si>
  <si>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</si>
  <si>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</si>
  <si>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</si>
  <si>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</si>
  <si>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</si>
  <si>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</si>
  <si>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</si>
  <si>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</si>
  <si>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</si>
  <si>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</si>
  <si>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</si>
  <si>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</si>
  <si>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</si>
  <si>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</si>
  <si>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</si>
  <si>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</si>
  <si>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</si>
  <si>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</si>
  <si>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</si>
  <si>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</si>
  <si>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</si>
  <si>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</si>
  <si>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</si>
  <si>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</si>
  <si>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</si>
  <si>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</si>
  <si>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</si>
  <si>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</si>
  <si>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</si>
  <si>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</si>
  <si>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</si>
  <si>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</si>
  <si>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</si>
  <si>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</si>
  <si>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</si>
  <si>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</si>
  <si>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</si>
  <si>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</si>
  <si>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</si>
  <si>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</si>
  <si>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</si>
  <si>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</si>
  <si>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</si>
  <si>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</si>
  <si>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</si>
  <si>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</si>
  <si>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</si>
  <si>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</si>
  <si>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</si>
  <si>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</si>
  <si>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</si>
  <si>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</si>
  <si>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</si>
  <si>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</si>
  <si>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</si>
  <si>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</si>
  <si>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</si>
  <si>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</si>
  <si>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</si>
  <si>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</si>
  <si>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</si>
  <si>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</si>
  <si>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</si>
  <si>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</si>
  <si>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</si>
  <si>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</si>
  <si>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</si>
  <si>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</si>
  <si>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</si>
  <si>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</si>
  <si>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</si>
  <si>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</si>
  <si>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</si>
  <si>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</si>
  <si>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</si>
  <si>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</si>
  <si>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</si>
  <si>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</si>
  <si>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</si>
  <si>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</si>
  <si>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</si>
  <si>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</si>
  <si>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</si>
  <si>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</si>
  <si>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</si>
  <si>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</si>
  <si>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</si>
  <si>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</si>
  <si>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</si>
  <si>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</si>
  <si>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</si>
  <si>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</si>
  <si>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</si>
  <si>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</si>
  <si>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</si>
  <si>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</si>
  <si>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</si>
  <si>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</si>
  <si>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</si>
  <si>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</si>
  <si>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</si>
  <si>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</si>
  <si>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</si>
  <si>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</si>
  <si>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</si>
  <si>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</si>
  <si>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</si>
  <si>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</si>
  <si>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</si>
  <si>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</si>
  <si>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</si>
  <si>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</si>
  <si>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</si>
  <si>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</si>
  <si>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</si>
  <si>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</si>
  <si>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</si>
  <si>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</si>
  <si>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</si>
  <si>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</si>
  <si>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</si>
  <si>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</si>
  <si>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</si>
  <si>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</si>
  <si>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</si>
  <si>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</si>
  <si>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</si>
  <si>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</si>
  <si>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</si>
  <si>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</si>
  <si>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</si>
  <si>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</si>
  <si>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</si>
  <si>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</si>
  <si>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</si>
  <si>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</si>
  <si>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</si>
  <si>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</si>
  <si>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</si>
  <si>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</si>
  <si>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</si>
  <si>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</si>
  <si>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</si>
  <si>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</si>
  <si>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</si>
  <si>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</si>
  <si>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</si>
  <si>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</si>
  <si>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</si>
  <si>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</si>
  <si>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</si>
  <si>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</si>
  <si>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</si>
  <si>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</si>
  <si>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</si>
  <si>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</si>
  <si>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</si>
  <si>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</si>
  <si>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</si>
  <si>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</si>
  <si>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</si>
  <si>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</si>
  <si>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</si>
  <si>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</si>
  <si>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</si>
  <si>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</si>
  <si>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</si>
  <si>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</si>
  <si>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</si>
  <si>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</si>
  <si>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</si>
  <si>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</si>
  <si>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</si>
  <si>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</si>
  <si>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</si>
  <si>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</si>
  <si>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</si>
  <si>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</si>
  <si>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</si>
  <si>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</si>
  <si>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</si>
  <si>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</si>
  <si>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</si>
  <si>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</si>
  <si>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</si>
  <si>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</si>
  <si>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</si>
  <si>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</si>
  <si>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</si>
  <si>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</si>
  <si>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</si>
  <si>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</si>
  <si>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</si>
  <si>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</si>
  <si>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</si>
  <si>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</si>
  <si>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</si>
  <si>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</si>
  <si>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</si>
  <si>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</si>
  <si>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</si>
  <si>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</si>
  <si>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</si>
  <si>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</si>
  <si>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</si>
  <si>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</si>
  <si>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</si>
  <si>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</si>
  <si>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</si>
  <si>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</si>
  <si>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</si>
  <si>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</si>
  <si>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</si>
  <si>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</si>
  <si>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</si>
  <si>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</si>
  <si>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</si>
  <si>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</si>
  <si>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</si>
  <si>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</si>
  <si>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</si>
  <si>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</si>
  <si>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</si>
  <si>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</si>
  <si>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</si>
  <si>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</si>
  <si>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</si>
  <si>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</si>
  <si>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</si>
  <si>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</si>
  <si>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</si>
  <si>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</si>
  <si>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</si>
  <si>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</si>
  <si>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</si>
  <si>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</si>
  <si>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</si>
  <si>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</si>
  <si>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</si>
  <si>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</si>
  <si>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</si>
  <si>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</si>
  <si>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</si>
  <si>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</si>
  <si>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</si>
  <si>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</si>
  <si>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</si>
  <si>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</si>
  <si>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</si>
  <si>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</si>
  <si>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</si>
  <si>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</si>
  <si>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</si>
  <si>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</si>
  <si>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</si>
  <si>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</si>
  <si>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</si>
  <si>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</si>
  <si>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</si>
  <si>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</si>
  <si>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</si>
  <si>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</si>
  <si>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</si>
  <si>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</si>
  <si>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</si>
  <si>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</si>
  <si>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</si>
  <si>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</si>
  <si>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</si>
  <si>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</si>
  <si>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</si>
  <si>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</si>
  <si>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</si>
  <si>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</si>
  <si>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</si>
  <si>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</si>
  <si>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</si>
  <si>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</si>
  <si>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</si>
  <si>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</si>
  <si>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</si>
  <si>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</si>
  <si>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</si>
  <si>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</si>
  <si>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</si>
  <si>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</si>
  <si>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</si>
  <si>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</si>
  <si>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</si>
  <si>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</si>
  <si>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</si>
  <si>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</si>
  <si>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</si>
  <si>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</si>
  <si>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</si>
  <si>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</si>
  <si>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</si>
  <si>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</si>
  <si>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</si>
  <si>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</si>
  <si>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</si>
  <si>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</si>
  <si>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</si>
  <si>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</si>
  <si>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</si>
  <si>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</si>
  <si>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</si>
  <si>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</si>
  <si>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</si>
  <si>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</si>
  <si>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</si>
  <si>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</si>
  <si>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</si>
  <si>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</si>
  <si>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</si>
  <si>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</si>
  <si>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</si>
  <si>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</si>
  <si>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</si>
  <si>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</si>
  <si>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</si>
  <si>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</si>
  <si>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</si>
  <si>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</si>
  <si>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</si>
  <si>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</si>
  <si>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</si>
  <si>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</si>
  <si>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</si>
  <si>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</si>
  <si>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</si>
  <si>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</si>
  <si>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</si>
  <si>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</si>
  <si>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</si>
  <si>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</si>
  <si>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</si>
  <si>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</si>
  <si>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</si>
  <si>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</si>
  <si>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</si>
  <si>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</si>
  <si>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</si>
  <si>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</si>
  <si>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</si>
  <si>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</si>
  <si>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</si>
  <si>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</si>
  <si>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</si>
  <si>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</si>
  <si>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</si>
  <si>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</si>
  <si>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</si>
  <si>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</si>
  <si>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</si>
  <si>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</si>
  <si>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</si>
  <si>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</si>
  <si>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</si>
  <si>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</si>
  <si>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</si>
  <si>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</si>
  <si>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</si>
  <si>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</si>
  <si>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</si>
  <si>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</si>
  <si>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</si>
  <si>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</si>
  <si>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</si>
  <si>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</si>
  <si>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</si>
  <si>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</si>
  <si>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</si>
  <si>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</si>
  <si>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</si>
  <si>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</si>
  <si>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</si>
  <si>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</si>
  <si>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</si>
  <si>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</si>
  <si>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</si>
  <si>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</si>
  <si>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</si>
  <si>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</si>
  <si>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</si>
  <si>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</si>
  <si>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</si>
  <si>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</si>
  <si>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</si>
  <si>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</si>
  <si>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</si>
  <si>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</si>
  <si>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</si>
  <si>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</si>
  <si>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</si>
  <si>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</si>
  <si>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</si>
  <si>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</si>
  <si>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</si>
  <si>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</si>
  <si>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</si>
  <si>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</si>
  <si>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</si>
  <si>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</si>
  <si>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</si>
  <si>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</si>
  <si>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</si>
  <si>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</si>
  <si>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</si>
  <si>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</si>
  <si>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</si>
  <si>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</si>
  <si>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</si>
  <si>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</si>
  <si>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</si>
  <si>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</si>
  <si>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</si>
  <si>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</si>
  <si>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</si>
  <si>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</si>
  <si>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</si>
  <si>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</si>
  <si>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</si>
  <si>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</si>
  <si>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</si>
  <si>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</si>
  <si>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</si>
  <si>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</si>
  <si>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</si>
  <si>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</si>
  <si>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</si>
  <si>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</si>
  <si>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</si>
  <si>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</si>
  <si>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</si>
  <si>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</si>
  <si>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</si>
  <si>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</si>
  <si>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</si>
  <si>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</si>
  <si>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</si>
  <si>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</si>
  <si>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</si>
  <si>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</si>
  <si>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</si>
  <si>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</si>
  <si>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</si>
  <si>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</si>
  <si>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</si>
  <si>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</si>
  <si>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</si>
  <si>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</si>
  <si>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</si>
  <si>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</si>
  <si>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</si>
  <si>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</si>
  <si>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</si>
  <si>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</si>
  <si>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</si>
  <si>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</si>
  <si>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</si>
  <si>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</si>
  <si>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</si>
  <si>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</si>
  <si>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</si>
  <si>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</si>
  <si>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</si>
  <si>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</si>
  <si>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</si>
  <si>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</si>
  <si>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</si>
  <si>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</si>
  <si>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</si>
  <si>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</si>
  <si>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</si>
  <si>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</si>
  <si>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</si>
  <si>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</si>
  <si>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</si>
  <si>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</si>
  <si>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</si>
  <si>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</si>
  <si>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</si>
  <si>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</si>
  <si>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</si>
  <si>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</si>
  <si>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</si>
  <si>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</si>
  <si>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</si>
  <si>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</si>
  <si>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</si>
  <si>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</si>
  <si>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</si>
  <si>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</si>
  <si>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</si>
  <si>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</si>
  <si>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</si>
  <si>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</si>
  <si>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</si>
  <si>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</si>
  <si>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</si>
  <si>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</si>
  <si>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</si>
  <si>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</si>
  <si>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</si>
  <si>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</si>
  <si>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</si>
  <si>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</si>
  <si>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</si>
  <si>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</si>
  <si>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</si>
  <si>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</si>
  <si>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</si>
  <si>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</si>
  <si>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</si>
  <si>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</si>
  <si>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</si>
  <si>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</si>
  <si>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</si>
  <si>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</si>
  <si>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</si>
  <si>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</si>
  <si>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</si>
  <si>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</si>
  <si>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</si>
  <si>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</si>
  <si>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</si>
  <si>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</si>
  <si>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</si>
  <si>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</si>
  <si>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</si>
  <si>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</si>
  <si>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</si>
  <si>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</si>
  <si>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</si>
  <si>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</si>
  <si>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</si>
  <si>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</si>
  <si>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</si>
  <si>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</si>
  <si>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</si>
  <si>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</si>
  <si>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</si>
  <si>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</si>
  <si>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</si>
  <si>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</si>
  <si>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</si>
  <si>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</si>
  <si>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</si>
  <si>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</si>
  <si>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</si>
  <si>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</si>
  <si>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</si>
  <si>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</si>
  <si>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</si>
  <si>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</si>
  <si>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</si>
  <si>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</si>
  <si>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</si>
  <si>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</si>
  <si>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</si>
  <si>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</si>
  <si>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</si>
  <si>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</si>
  <si>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</si>
  <si>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</si>
  <si>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</si>
  <si>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</si>
  <si>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</si>
  <si>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</si>
  <si>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</si>
  <si>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</si>
  <si>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</si>
  <si>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</si>
  <si>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</si>
  <si>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</si>
  <si>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</si>
  <si>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</si>
  <si>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</si>
  <si>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</si>
  <si>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</si>
  <si>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</si>
  <si>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</si>
  <si>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</si>
  <si>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</si>
  <si>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</si>
  <si>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</si>
  <si>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</si>
  <si>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</si>
  <si>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</si>
  <si>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</si>
  <si>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</si>
  <si>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</si>
  <si>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</si>
  <si>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</si>
  <si>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</si>
  <si>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</si>
  <si>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</si>
  <si>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</si>
  <si>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</si>
  <si>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</si>
  <si>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</si>
  <si>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</si>
  <si>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</si>
  <si>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</si>
  <si>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</si>
  <si>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</si>
  <si>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</si>
  <si>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</si>
  <si>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</si>
  <si>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</si>
  <si>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</si>
  <si>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</si>
  <si>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</si>
  <si>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</si>
  <si>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</si>
  <si>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</si>
  <si>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</si>
  <si>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</si>
  <si>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</si>
  <si>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</si>
  <si>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</si>
  <si>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</si>
  <si>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</si>
  <si>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</si>
  <si>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</si>
  <si>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</si>
  <si>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</si>
  <si>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</si>
  <si>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</si>
  <si>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</si>
  <si>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</si>
  <si>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</si>
  <si>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</si>
  <si>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</si>
  <si>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</si>
  <si>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</si>
  <si>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</si>
  <si>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</si>
  <si>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</si>
  <si>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</si>
  <si>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</si>
  <si>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</si>
  <si>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</si>
  <si>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</si>
  <si>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</si>
  <si>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</si>
  <si>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</si>
  <si>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</si>
  <si>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</si>
  <si>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</si>
  <si>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</si>
  <si>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</si>
  <si>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</si>
  <si>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</si>
  <si>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</si>
  <si>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</si>
  <si>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</si>
  <si>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</si>
  <si>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</si>
  <si>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</si>
  <si>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</si>
  <si>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</si>
  <si>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</si>
  <si>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</si>
  <si>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</si>
  <si>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</si>
  <si>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</si>
  <si>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</si>
  <si>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</si>
  <si>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</si>
  <si>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</si>
  <si>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</si>
  <si>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</si>
  <si>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</si>
  <si>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</si>
  <si>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</si>
  <si>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</si>
  <si>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</si>
  <si>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</si>
  <si>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</si>
  <si>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</si>
  <si>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</si>
  <si>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</si>
  <si>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</si>
  <si>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</si>
  <si>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</si>
  <si>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</si>
  <si>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</si>
  <si>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</si>
  <si>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</si>
  <si>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</si>
  <si>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</si>
  <si>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</si>
  <si>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</si>
  <si>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</si>
  <si>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</si>
  <si>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</si>
  <si>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</si>
  <si>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</si>
  <si>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</si>
  <si>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</si>
  <si>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</si>
  <si>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</si>
  <si>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</si>
  <si>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</si>
  <si>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</si>
  <si>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</si>
  <si>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</si>
  <si>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</si>
  <si>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</si>
  <si>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</si>
  <si>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</si>
  <si>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</si>
  <si>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</si>
  <si>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</si>
  <si>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</si>
  <si>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</si>
  <si>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</si>
  <si>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</si>
  <si>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</si>
  <si>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</si>
  <si>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</si>
  <si>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</si>
  <si>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</si>
  <si>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</si>
  <si>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</si>
  <si>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</si>
  <si>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</si>
  <si>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</si>
  <si>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</si>
  <si>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</si>
  <si>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</si>
  <si>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</si>
  <si>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</si>
  <si>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</si>
  <si>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</si>
  <si>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</si>
  <si>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</si>
  <si>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</si>
  <si>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</si>
  <si>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</si>
  <si>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</si>
  <si>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</si>
  <si>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</si>
  <si>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</si>
  <si>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</si>
  <si>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</si>
  <si>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</si>
  <si>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</si>
  <si>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</si>
  <si>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</si>
  <si>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</si>
  <si>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</si>
  <si>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</si>
  <si>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</si>
  <si>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</si>
  <si>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</si>
  <si>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</si>
  <si>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</si>
  <si>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</si>
  <si>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</si>
  <si>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</si>
  <si>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</si>
  <si>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</si>
  <si>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</si>
  <si>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</si>
  <si>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</si>
  <si>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</si>
  <si>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</si>
  <si>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</si>
  <si>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</si>
  <si>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</si>
  <si>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</si>
  <si>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</si>
  <si>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</si>
  <si>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</si>
  <si>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</si>
  <si>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</si>
  <si>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</si>
  <si>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</si>
  <si>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</si>
  <si>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</si>
  <si>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</si>
  <si>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</si>
  <si>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</si>
  <si>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</si>
  <si>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</si>
  <si>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</si>
  <si>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</si>
  <si>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</si>
  <si>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</si>
  <si>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</si>
  <si>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</si>
  <si>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</si>
  <si>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</si>
  <si>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</si>
  <si>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</si>
  <si>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</si>
  <si>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</si>
  <si>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</si>
  <si>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</si>
  <si>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</si>
  <si>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</si>
  <si>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</si>
  <si>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</si>
  <si>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</si>
  <si>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</si>
  <si>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</si>
  <si>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</si>
  <si>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</si>
  <si>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</si>
  <si>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</si>
  <si>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</si>
  <si>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</si>
  <si>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</si>
  <si>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</si>
  <si>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</si>
  <si>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</si>
  <si>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</si>
  <si>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</si>
  <si>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</si>
  <si>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</si>
  <si>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</si>
  <si>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</si>
  <si>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</si>
  <si>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</si>
  <si>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</si>
  <si>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</si>
  <si>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</si>
  <si>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</si>
  <si>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</si>
  <si>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</si>
  <si>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</si>
  <si>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</si>
  <si>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</si>
  <si>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</si>
  <si>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</si>
  <si>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</si>
  <si>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</si>
  <si>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</si>
  <si>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</si>
  <si>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</si>
  <si>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</si>
  <si>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</si>
  <si>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</si>
  <si>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</si>
  <si>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</si>
  <si>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</si>
  <si>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</si>
  <si>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</si>
  <si>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</si>
  <si>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</si>
  <si>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</si>
  <si>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</si>
  <si>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</si>
  <si>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</si>
  <si>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</si>
  <si>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</si>
  <si>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</si>
  <si>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</si>
  <si>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</si>
  <si>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</si>
  <si>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</si>
  <si>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</si>
  <si>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</si>
  <si>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</si>
  <si>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</si>
  <si>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</si>
  <si>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</si>
  <si>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</si>
  <si>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</si>
  <si>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</si>
  <si>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</si>
  <si>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</si>
  <si>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</si>
  <si>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</si>
  <si>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</si>
  <si>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</si>
  <si>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</si>
  <si>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</si>
  <si>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</si>
  <si>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</si>
  <si>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</si>
  <si>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</si>
  <si>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</si>
  <si>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</si>
  <si>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</si>
  <si>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</si>
  <si>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</si>
  <si>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</si>
  <si>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</si>
  <si>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</si>
  <si>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</si>
  <si>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</si>
  <si>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</si>
  <si>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</si>
  <si>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</si>
  <si>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</si>
  <si>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</si>
  <si>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</si>
  <si>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</si>
  <si>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</si>
  <si>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</si>
  <si>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</si>
  <si>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</si>
  <si>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</si>
  <si>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</si>
  <si>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</si>
  <si>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</si>
  <si>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</si>
  <si>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</si>
  <si>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</si>
  <si>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</si>
  <si>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</si>
  <si>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</si>
  <si>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</si>
  <si>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</si>
  <si>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</si>
  <si>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</si>
  <si>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</si>
  <si>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</si>
  <si>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</si>
  <si>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</si>
  <si>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</si>
  <si>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</si>
  <si>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</si>
  <si>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</si>
  <si>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</si>
  <si>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</si>
  <si>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</si>
  <si>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</si>
  <si>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</si>
  <si>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</si>
  <si>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</si>
  <si>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</si>
  <si>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</si>
  <si>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</si>
  <si>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</si>
  <si>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</si>
  <si>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</si>
  <si>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</si>
  <si>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</si>
  <si>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</si>
  <si>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</si>
  <si>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</si>
  <si>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</si>
  <si>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</si>
  <si>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</si>
  <si>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</si>
  <si>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</si>
  <si>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</si>
  <si>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</si>
  <si>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</si>
  <si>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</si>
  <si>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</si>
  <si>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</si>
  <si>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</si>
  <si>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</si>
  <si>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</si>
  <si>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</si>
  <si>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</si>
  <si>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</si>
  <si>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</si>
  <si>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</si>
  <si>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</si>
  <si>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</si>
  <si>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</si>
  <si>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</si>
  <si>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</si>
  <si>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</si>
  <si>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</si>
  <si>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</si>
  <si>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</si>
  <si>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</si>
  <si>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</si>
  <si>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</si>
  <si>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</si>
  <si>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</si>
  <si>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</si>
  <si>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</si>
  <si>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</si>
  <si>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</si>
  <si>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</si>
  <si>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</si>
  <si>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</si>
  <si>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</si>
  <si>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</si>
  <si>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</si>
  <si>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</si>
  <si>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</si>
  <si>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</si>
  <si>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</si>
  <si>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</si>
  <si>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</si>
  <si>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</si>
  <si>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</si>
  <si>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</si>
  <si>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</si>
  <si>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</si>
  <si>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</si>
  <si>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</si>
  <si>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</si>
  <si>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</si>
  <si>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</si>
  <si>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</si>
  <si>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</si>
  <si>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</si>
  <si>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</si>
  <si>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</si>
  <si>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</si>
  <si>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</si>
  <si>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</si>
  <si>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</si>
  <si>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</si>
  <si>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</si>
  <si>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</si>
  <si>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</si>
  <si>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</si>
  <si>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</si>
  <si>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</si>
  <si>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</si>
  <si>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</si>
  <si>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</si>
  <si>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</si>
  <si>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</si>
  <si>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</si>
  <si>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</si>
  <si>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</si>
  <si>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</si>
  <si>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</si>
  <si>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</si>
  <si>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</si>
  <si>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</si>
  <si>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</si>
  <si>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</si>
  <si>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</si>
  <si>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</si>
  <si>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</si>
  <si>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</si>
  <si>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</si>
  <si>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</si>
  <si>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</si>
  <si>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</si>
  <si>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</si>
  <si>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</si>
  <si>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</si>
  <si>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</si>
  <si>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</si>
  <si>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</si>
  <si>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</si>
  <si>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</si>
  <si>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</si>
  <si>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</si>
  <si>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</si>
  <si>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</si>
  <si>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</si>
  <si>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</si>
  <si>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</si>
  <si>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</si>
  <si>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</si>
  <si>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</si>
  <si>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</si>
  <si>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</si>
  <si>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</si>
  <si>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</si>
  <si>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</si>
  <si>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</si>
  <si>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</si>
  <si>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</si>
  <si>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</si>
  <si>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</si>
  <si>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</si>
  <si>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</si>
  <si>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</si>
  <si>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</si>
  <si>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</si>
  <si>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</si>
  <si>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</si>
  <si>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</si>
  <si>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</si>
  <si>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</si>
  <si>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</si>
  <si>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</si>
  <si>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</si>
  <si>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</si>
  <si>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</si>
  <si>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</si>
  <si>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</si>
  <si>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</si>
  <si>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</si>
  <si>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</si>
  <si>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</si>
  <si>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</si>
  <si>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</si>
  <si>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</si>
  <si>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</si>
  <si>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</si>
  <si>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</si>
  <si>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</si>
  <si>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</si>
  <si>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</si>
  <si>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</si>
  <si>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</si>
  <si>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</si>
  <si>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</si>
  <si>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</si>
  <si>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</si>
  <si>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</si>
  <si>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</si>
  <si>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</si>
  <si>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</si>
  <si>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</si>
  <si>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</si>
  <si>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</si>
  <si>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</si>
  <si>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</si>
  <si>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</si>
  <si>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</si>
  <si>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</si>
  <si>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</si>
  <si>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</si>
  <si>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</si>
  <si>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</si>
  <si>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</si>
  <si>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</si>
  <si>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</si>
  <si>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</si>
  <si>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</si>
  <si>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</si>
  <si>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</si>
  <si>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</si>
  <si>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</si>
  <si>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</si>
  <si>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</si>
  <si>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</si>
  <si>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</si>
  <si>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</si>
  <si>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</si>
  <si>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</si>
  <si>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</si>
  <si>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</si>
  <si>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</si>
  <si>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</si>
  <si>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</si>
  <si>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</si>
  <si>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</si>
  <si>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</si>
  <si>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</si>
  <si>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</si>
  <si>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</si>
  <si>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</si>
  <si>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</si>
  <si>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</si>
  <si>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</si>
  <si>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</si>
  <si>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</si>
  <si>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</si>
  <si>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</si>
  <si>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</si>
  <si>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</si>
  <si>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</si>
  <si>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</si>
  <si>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</si>
  <si>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</si>
  <si>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</si>
  <si>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</si>
  <si>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</si>
  <si>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</si>
  <si>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</si>
  <si>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</si>
  <si>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</si>
  <si>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</si>
  <si>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</si>
  <si>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</si>
  <si>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</si>
  <si>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</si>
  <si>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</si>
  <si>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</si>
  <si>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</si>
  <si>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</si>
  <si>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</si>
  <si>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</si>
  <si>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</si>
  <si>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</si>
  <si>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</si>
  <si>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</si>
  <si>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</si>
  <si>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</si>
  <si>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</si>
  <si>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</si>
  <si>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</si>
  <si>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</si>
  <si>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</si>
  <si>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</si>
  <si>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</si>
  <si>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</si>
  <si>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</si>
  <si>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</si>
  <si>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</si>
  <si>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</si>
  <si>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</si>
  <si>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</si>
  <si>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</si>
  <si>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</si>
  <si>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</si>
  <si>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</si>
  <si>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</si>
  <si>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</si>
  <si>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</si>
  <si>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</si>
  <si>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</si>
  <si>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</si>
  <si>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</si>
  <si>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</si>
  <si>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</si>
  <si>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</si>
  <si>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</si>
  <si>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</si>
  <si>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</si>
  <si>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</si>
  <si>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</si>
  <si>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</si>
  <si>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</si>
  <si>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</si>
  <si>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</si>
  <si>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</si>
  <si>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</si>
  <si>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</si>
  <si>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</si>
  <si>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</si>
  <si>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</si>
  <si>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</si>
  <si>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</si>
  <si>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</si>
  <si>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</si>
  <si>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</si>
  <si>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</si>
  <si>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</si>
  <si>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</si>
  <si>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</si>
  <si>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</si>
  <si>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</si>
  <si>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</si>
  <si>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</si>
  <si>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</si>
  <si>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</si>
  <si>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</si>
  <si>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</si>
  <si>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</si>
  <si>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</si>
  <si>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</si>
  <si>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</si>
  <si>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</si>
  <si>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</si>
  <si>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</si>
  <si>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</si>
  <si>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</si>
  <si>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</si>
  <si>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</si>
  <si>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</si>
  <si>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</si>
  <si>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</si>
  <si>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</si>
  <si>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</si>
  <si>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</si>
  <si>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</si>
  <si>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</si>
  <si>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</si>
  <si>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</si>
  <si>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</si>
  <si>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</si>
  <si>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</si>
  <si>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</si>
  <si>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</si>
  <si>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</si>
  <si>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</si>
  <si>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</si>
  <si>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</si>
  <si>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</si>
  <si>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</si>
  <si>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</si>
  <si>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</si>
  <si>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</si>
  <si>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</si>
  <si>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</si>
  <si>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</si>
  <si>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</si>
  <si>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</si>
  <si>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</si>
  <si>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</si>
  <si>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</si>
  <si>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</si>
  <si>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</si>
  <si>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</si>
  <si>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</si>
  <si>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</si>
  <si>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</si>
  <si>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</si>
  <si>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</si>
  <si>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</si>
  <si>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</si>
  <si>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</si>
  <si>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</si>
  <si>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</si>
  <si>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</si>
  <si>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</si>
  <si>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</si>
  <si>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</si>
  <si>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</si>
  <si>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</si>
  <si>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</si>
  <si>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</si>
  <si>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</si>
  <si>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</si>
  <si>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</si>
  <si>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</si>
  <si>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</si>
  <si>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</si>
  <si>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</si>
  <si>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</si>
  <si>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</si>
  <si>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</si>
  <si>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</si>
  <si>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</si>
  <si>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</si>
  <si>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</si>
  <si>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</si>
  <si>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</si>
  <si>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</si>
  <si>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</si>
  <si>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</si>
  <si>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</si>
  <si>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</si>
  <si>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</si>
  <si>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</si>
  <si>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</si>
  <si>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</si>
  <si>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</si>
  <si>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</si>
  <si>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</si>
  <si>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</si>
  <si>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</si>
  <si>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</si>
  <si>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</si>
  <si>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</si>
  <si>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</si>
  <si>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</si>
  <si>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</si>
  <si>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</si>
  <si>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</si>
  <si>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</si>
  <si>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</si>
  <si>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</si>
  <si>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</si>
  <si>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</si>
  <si>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</si>
  <si>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</si>
  <si>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</si>
  <si>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</si>
  <si>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</si>
  <si>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</si>
  <si>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</si>
  <si>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</si>
  <si>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</si>
  <si>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</si>
  <si>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</si>
  <si>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</si>
  <si>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</si>
  <si>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</si>
  <si>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</si>
  <si>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</si>
  <si>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</si>
  <si>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</si>
  <si>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</si>
  <si>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</si>
  <si>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</si>
  <si>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</si>
  <si>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</si>
  <si>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</si>
  <si>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</si>
  <si>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</si>
  <si>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</si>
  <si>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</si>
  <si>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</si>
  <si>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</si>
  <si>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</si>
  <si>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</si>
  <si>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</si>
  <si>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</si>
  <si>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</si>
  <si>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</si>
  <si>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</si>
  <si>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</si>
  <si>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</si>
  <si>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</si>
  <si>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</si>
  <si>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</si>
  <si>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</si>
  <si>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</si>
  <si>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</si>
  <si>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</si>
  <si>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</si>
  <si>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</si>
  <si>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</si>
  <si>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</si>
  <si>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</si>
  <si>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</si>
  <si>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</si>
  <si>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</si>
  <si>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</si>
  <si>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</si>
  <si>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</si>
  <si>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</si>
  <si>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</si>
  <si>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</si>
  <si>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</si>
  <si>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</si>
  <si>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</si>
  <si>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</si>
  <si>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</si>
  <si>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</si>
  <si>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</si>
  <si>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</si>
  <si>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</si>
  <si>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</si>
  <si>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</si>
  <si>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</si>
  <si>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</si>
  <si>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</si>
  <si>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</si>
  <si>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</si>
  <si>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</si>
  <si>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</si>
  <si>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</si>
  <si>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</si>
  <si>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</si>
  <si>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</si>
  <si>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</si>
  <si>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</si>
  <si>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</si>
  <si>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</si>
  <si>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</si>
  <si>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</si>
  <si>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</si>
  <si>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</si>
  <si>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</si>
  <si>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</si>
  <si>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</si>
  <si>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</si>
  <si>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</si>
  <si>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</si>
  <si>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</si>
  <si>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</si>
  <si>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</si>
  <si>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</si>
  <si>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</si>
  <si>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</si>
  <si>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</si>
  <si>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</si>
  <si>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</si>
  <si>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</si>
  <si>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</si>
  <si>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</si>
  <si>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</si>
  <si>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</si>
  <si>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</si>
  <si>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</si>
  <si>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</si>
  <si>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</si>
  <si>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</si>
  <si>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</si>
  <si>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</si>
  <si>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</si>
  <si>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</si>
  <si>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</si>
  <si>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</si>
  <si>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</si>
  <si>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</si>
  <si>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</si>
  <si>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</si>
  <si>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</si>
  <si>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</si>
  <si>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</si>
  <si>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</si>
  <si>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</si>
  <si>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</si>
  <si>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</si>
  <si>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</si>
  <si>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</si>
  <si>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</si>
  <si>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</si>
  <si>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</si>
  <si>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</si>
  <si>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</si>
  <si>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</si>
  <si>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</si>
  <si>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</si>
  <si>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</si>
  <si>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</si>
  <si>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</si>
  <si>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</si>
  <si>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</si>
  <si>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</si>
  <si>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</si>
  <si>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</si>
  <si>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</si>
  <si>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</si>
  <si>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</si>
  <si>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</si>
  <si>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</si>
  <si>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</si>
  <si>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</si>
  <si>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</si>
  <si>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</si>
  <si>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</si>
  <si>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</si>
  <si>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</si>
  <si>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</si>
  <si>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</si>
  <si>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</si>
  <si>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</si>
  <si>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</si>
  <si>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</si>
  <si>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</si>
  <si>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</si>
  <si>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</si>
  <si>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</si>
  <si>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</si>
  <si>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</si>
  <si>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</si>
  <si>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</si>
  <si>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</si>
  <si>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</si>
  <si>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</si>
  <si>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</si>
  <si>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</si>
  <si>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</si>
  <si>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</si>
  <si>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</si>
  <si>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</si>
  <si>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</si>
  <si>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</si>
  <si>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</si>
  <si>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</si>
  <si>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</si>
  <si>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</si>
  <si>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</si>
  <si>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</si>
  <si>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</si>
  <si>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</si>
  <si>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</si>
  <si>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</si>
  <si>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</si>
  <si>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</si>
  <si>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</si>
  <si>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</si>
  <si>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</si>
  <si>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</si>
  <si>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</si>
  <si>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</si>
  <si>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</si>
  <si>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</si>
  <si>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</si>
  <si>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</si>
  <si>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</si>
  <si>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</si>
  <si>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</si>
  <si>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</si>
  <si>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</si>
  <si>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</si>
  <si>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</si>
  <si>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</si>
  <si>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</si>
  <si>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</si>
  <si>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</si>
  <si>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</si>
  <si>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</si>
  <si>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</si>
  <si>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</si>
  <si>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</si>
  <si>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</si>
  <si>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</si>
  <si>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</si>
  <si>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</si>
  <si>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</si>
  <si>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</si>
  <si>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</si>
  <si>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</si>
  <si>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</si>
  <si>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</si>
  <si>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</si>
  <si>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</si>
  <si>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</si>
  <si>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</si>
  <si>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</si>
  <si>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</si>
  <si>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</si>
  <si>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</si>
  <si>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</si>
  <si>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</si>
  <si>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</si>
  <si>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</si>
  <si>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</si>
  <si>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</si>
  <si>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</si>
  <si>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</si>
  <si>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</si>
  <si>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</si>
  <si>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</si>
  <si>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</si>
  <si>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</si>
  <si>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</si>
  <si>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</si>
  <si>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</si>
  <si>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</si>
  <si>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</si>
  <si>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</si>
  <si>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</si>
  <si>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</si>
  <si>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</si>
  <si>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</si>
  <si>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</si>
  <si>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</si>
  <si>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</si>
  <si>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</si>
  <si>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</si>
  <si>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</si>
  <si>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</si>
  <si>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</si>
  <si>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</si>
  <si>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</si>
  <si>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</si>
  <si>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</si>
  <si>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</si>
  <si>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</si>
  <si>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</si>
  <si>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</si>
  <si>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</si>
  <si>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</si>
  <si>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</si>
  <si>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</si>
  <si>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</si>
  <si>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</si>
  <si>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</si>
  <si>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</si>
  <si>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</si>
  <si>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</si>
  <si>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</si>
  <si>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</si>
  <si>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</si>
  <si>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</si>
  <si>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</si>
  <si>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</si>
  <si>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</si>
  <si>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</si>
  <si>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</si>
  <si>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</si>
  <si>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</si>
  <si>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</si>
  <si>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</si>
  <si>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</si>
  <si>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</si>
  <si>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</si>
  <si>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</si>
  <si>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</si>
  <si>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</si>
  <si>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</si>
  <si>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</si>
  <si>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</si>
  <si>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</si>
  <si>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</si>
  <si>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</si>
  <si>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</si>
  <si>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</si>
  <si>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</si>
  <si>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</si>
  <si>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</si>
  <si>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</si>
  <si>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</si>
  <si>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</si>
  <si>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</si>
  <si>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</si>
  <si>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</si>
  <si>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</si>
  <si>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</si>
  <si>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</si>
  <si>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</si>
  <si>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</si>
  <si>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</si>
  <si>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</si>
  <si>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</si>
  <si>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</si>
  <si>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</si>
  <si>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</si>
  <si>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</si>
  <si>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</si>
  <si>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</si>
  <si>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</si>
  <si>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</si>
  <si>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</si>
  <si>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</si>
  <si>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</si>
  <si>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</si>
  <si>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</si>
  <si>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</si>
  <si>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</si>
  <si>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</si>
  <si>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</si>
  <si>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</si>
  <si>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</si>
  <si>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</si>
  <si>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</si>
  <si>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</si>
  <si>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</si>
  <si>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</si>
  <si>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</si>
  <si>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</si>
  <si>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</si>
  <si>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</si>
  <si>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</si>
  <si>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</si>
  <si>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</si>
  <si>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</si>
  <si>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</si>
  <si>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</si>
  <si>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</si>
  <si>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</si>
  <si>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</si>
  <si>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</si>
  <si>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</si>
  <si>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</si>
  <si>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</si>
  <si>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</si>
  <si>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</si>
  <si>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</si>
  <si>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</si>
  <si>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</si>
  <si>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</si>
  <si>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</si>
  <si>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</si>
  <si>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</si>
  <si>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</si>
  <si>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</si>
  <si>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</si>
  <si>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</si>
  <si>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</si>
  <si>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</si>
  <si>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</si>
  <si>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</si>
  <si>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</si>
  <si>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</si>
  <si>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</si>
  <si>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</si>
  <si>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</si>
  <si>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</si>
  <si>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</si>
  <si>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</si>
  <si>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</si>
  <si>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</si>
  <si>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</si>
  <si>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</si>
  <si>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</si>
  <si>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</si>
  <si>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</si>
  <si>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</si>
  <si>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</si>
  <si>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</si>
  <si>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</si>
  <si>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</si>
  <si>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</si>
  <si>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</si>
  <si>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</si>
  <si>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</si>
  <si>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</si>
  <si>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</si>
  <si>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</si>
  <si>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</si>
  <si>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</si>
  <si>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</si>
  <si>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</si>
  <si>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</si>
  <si>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</si>
  <si>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</si>
  <si>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</si>
  <si>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</si>
  <si>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</si>
  <si>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</si>
  <si>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</si>
  <si>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</si>
  <si>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</si>
  <si>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</si>
  <si>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</si>
  <si>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</si>
  <si>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</si>
  <si>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</si>
  <si>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</si>
  <si>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</si>
  <si>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</si>
  <si>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</si>
  <si>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</si>
  <si>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</si>
  <si>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</si>
  <si>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</si>
  <si>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</si>
  <si>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</si>
  <si>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</si>
  <si>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</si>
  <si>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</si>
  <si>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</si>
  <si>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</si>
  <si>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</si>
  <si>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</si>
  <si>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</si>
  <si>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</si>
  <si>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</si>
  <si>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</si>
  <si>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</si>
  <si>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</si>
  <si>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</si>
  <si>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</si>
  <si>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</si>
  <si>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</si>
  <si>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</si>
  <si>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</si>
  <si>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</si>
  <si>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</si>
  <si>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</si>
  <si>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</si>
  <si>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</si>
  <si>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</si>
  <si>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</si>
  <si>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</si>
  <si>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</si>
  <si>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</si>
  <si>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</si>
  <si>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</si>
  <si>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</si>
  <si>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</si>
  <si>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</si>
  <si>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</si>
  <si>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</si>
  <si>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</si>
  <si>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</si>
  <si>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</si>
  <si>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</si>
  <si>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</si>
  <si>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</si>
  <si>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</si>
  <si>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</si>
  <si>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</si>
  <si>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</si>
  <si>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</si>
  <si>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</si>
  <si>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</si>
  <si>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</si>
  <si>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</si>
  <si>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</si>
  <si>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</si>
  <si>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</si>
  <si>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</si>
  <si>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</si>
  <si>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</si>
  <si>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</si>
  <si>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</si>
  <si>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</si>
  <si>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</si>
  <si>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</si>
  <si>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</si>
  <si>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</si>
  <si>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</si>
  <si>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</si>
  <si>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</si>
  <si>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</si>
  <si>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</si>
  <si>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</si>
  <si>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</si>
  <si>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</si>
  <si>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</si>
  <si>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</si>
  <si>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</si>
  <si>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</si>
  <si>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</si>
  <si>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</si>
  <si>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</si>
  <si>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</si>
  <si>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</si>
  <si>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</si>
  <si>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</si>
  <si>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</si>
  <si>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</si>
  <si>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</si>
  <si>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</si>
  <si>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</si>
  <si>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</si>
  <si>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</si>
  <si>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</si>
  <si>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</si>
  <si>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</si>
  <si>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</si>
  <si>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</si>
  <si>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</si>
  <si>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</si>
  <si>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</si>
  <si>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</si>
  <si>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</si>
  <si>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</si>
  <si>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</si>
  <si>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</si>
  <si>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</si>
  <si>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</si>
  <si>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</si>
  <si>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</si>
  <si>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</si>
  <si>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</si>
  <si>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</si>
  <si>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</si>
  <si>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</si>
  <si>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</si>
  <si>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</si>
  <si>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</si>
  <si>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</si>
  <si>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</si>
  <si>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</si>
  <si>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</si>
  <si>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</si>
  <si>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</si>
  <si>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</si>
  <si>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</si>
  <si>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</si>
  <si>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</si>
  <si>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</si>
  <si>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</si>
  <si>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</si>
  <si>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</si>
  <si>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</si>
  <si>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</si>
  <si>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</si>
  <si>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</si>
  <si>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</si>
  <si>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</si>
  <si>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</si>
  <si>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</si>
  <si>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</si>
  <si>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</si>
  <si>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</si>
  <si>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</si>
  <si>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</si>
  <si>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</si>
  <si>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</si>
  <si>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</si>
  <si>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</si>
  <si>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</si>
  <si>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</si>
  <si>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</si>
  <si>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</si>
  <si>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</si>
  <si>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</si>
  <si>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</si>
  <si>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</si>
  <si>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</si>
  <si>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</si>
  <si>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</si>
  <si>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</si>
  <si>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</si>
  <si>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</si>
  <si>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</si>
  <si>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</si>
  <si>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</si>
  <si>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</si>
  <si>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</si>
  <si>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</si>
  <si>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</si>
  <si>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</si>
  <si>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</si>
  <si>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</si>
  <si>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</si>
  <si>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</si>
  <si>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</si>
  <si>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</si>
  <si>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</si>
  <si>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</si>
  <si>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</si>
  <si>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</si>
  <si>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</si>
  <si>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</si>
  <si>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</si>
  <si>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</si>
  <si>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</si>
  <si>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</si>
  <si>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</si>
  <si>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</si>
  <si>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</si>
  <si>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</si>
  <si>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</si>
  <si>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</si>
  <si>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</si>
  <si>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</si>
  <si>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</si>
  <si>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</si>
  <si>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</si>
  <si>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</si>
  <si>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</si>
  <si>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</si>
  <si>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</si>
  <si>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</si>
  <si>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</si>
  <si>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</si>
  <si>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</si>
  <si>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</si>
  <si>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</si>
  <si>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</si>
  <si>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</si>
  <si>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</si>
  <si>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</si>
  <si>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</si>
  <si>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</si>
  <si>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</si>
  <si>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</si>
  <si>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</si>
  <si>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</si>
  <si>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</si>
  <si>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</si>
  <si>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</si>
  <si>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</si>
  <si>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</si>
  <si>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</si>
  <si>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</si>
  <si>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</si>
  <si>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</si>
  <si>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</si>
  <si>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</si>
  <si>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</si>
  <si>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</si>
  <si>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</si>
  <si>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</si>
  <si>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</si>
  <si>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</si>
  <si>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</si>
  <si>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</si>
  <si>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</si>
  <si>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</si>
  <si>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</si>
  <si>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</si>
  <si>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</si>
  <si>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</si>
  <si>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</si>
  <si>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</si>
  <si>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</si>
  <si>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</si>
  <si>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</si>
  <si>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</si>
  <si>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</si>
  <si>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</si>
  <si>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</si>
  <si>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</si>
  <si>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</si>
  <si>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</si>
  <si>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</si>
  <si>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</si>
  <si>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</si>
  <si>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</si>
  <si>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</si>
  <si>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</si>
  <si>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</si>
  <si>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</si>
  <si>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</si>
  <si>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</si>
  <si>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</si>
  <si>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</si>
  <si>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</si>
  <si>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</si>
  <si>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</si>
  <si>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</si>
  <si>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</si>
  <si>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</si>
  <si>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</si>
  <si>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</si>
  <si>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</si>
  <si>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</si>
  <si>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</si>
  <si>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</si>
  <si>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</si>
  <si>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</si>
  <si>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</si>
  <si>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</si>
  <si>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</si>
  <si>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</si>
  <si>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</si>
  <si>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</si>
  <si>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</si>
  <si>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</si>
  <si>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</si>
  <si>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</si>
  <si>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</si>
  <si>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</si>
  <si>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</si>
  <si>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</si>
  <si>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</si>
  <si>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</si>
  <si>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</si>
  <si>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</si>
  <si>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</si>
  <si>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</si>
  <si>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</si>
  <si>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</si>
  <si>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</si>
  <si>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</si>
  <si>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</si>
  <si>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</si>
  <si>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</si>
  <si>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</si>
  <si>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</si>
  <si>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</si>
  <si>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</si>
  <si>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</si>
  <si>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</si>
  <si>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</si>
  <si>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</si>
  <si>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</si>
  <si>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</si>
  <si>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</si>
  <si>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</si>
  <si>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</si>
  <si>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</si>
  <si>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</si>
  <si>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</si>
  <si>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</si>
  <si>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</si>
  <si>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</si>
  <si>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</si>
  <si>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</si>
  <si>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</si>
  <si>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</si>
  <si>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</si>
  <si>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</si>
  <si>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</si>
  <si>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</si>
  <si>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</si>
  <si>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</si>
  <si>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</si>
  <si>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</si>
  <si>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</si>
  <si>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</si>
  <si>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</si>
  <si>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</si>
  <si>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</si>
  <si>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</si>
  <si>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</si>
  <si>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</si>
  <si>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</si>
  <si>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</si>
  <si>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</si>
  <si>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</si>
  <si>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</si>
  <si>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</si>
  <si>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</si>
  <si>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</si>
  <si>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</si>
  <si>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</si>
  <si>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</si>
  <si>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</si>
  <si>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</si>
  <si>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</si>
  <si>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</si>
  <si>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</si>
  <si>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</si>
  <si>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</si>
  <si>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</si>
  <si>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</si>
  <si>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</si>
  <si>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</si>
  <si>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</si>
  <si>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</si>
  <si>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</si>
  <si>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</si>
  <si>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</si>
  <si>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</si>
  <si>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</si>
  <si>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</si>
  <si>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</si>
  <si>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</si>
  <si>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</si>
  <si>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</si>
  <si>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</si>
  <si>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</si>
  <si>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</si>
  <si>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</si>
  <si>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</si>
  <si>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</si>
  <si>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</si>
  <si>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</si>
  <si>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</si>
  <si>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</si>
  <si>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</si>
  <si>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</si>
  <si>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</si>
  <si>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</si>
  <si>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</si>
  <si>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</si>
  <si>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</si>
  <si>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</si>
  <si>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</si>
  <si>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</si>
  <si>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</si>
  <si>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</si>
  <si>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</si>
  <si>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</si>
  <si>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</si>
  <si>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</si>
  <si>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</si>
  <si>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</si>
  <si>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</si>
  <si>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</si>
  <si>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</si>
  <si>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</si>
  <si>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</si>
  <si>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</si>
  <si>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</si>
  <si>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</si>
  <si>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</si>
  <si>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</si>
  <si>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</si>
  <si>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</si>
  <si>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</si>
  <si>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</si>
  <si>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</si>
  <si>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</si>
  <si>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</si>
  <si>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</si>
  <si>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</si>
  <si>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</si>
  <si>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</si>
  <si>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</si>
  <si>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</si>
  <si>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</si>
  <si>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</si>
  <si>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</si>
  <si>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</si>
  <si>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</si>
  <si>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</si>
  <si>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</si>
  <si>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</si>
  <si>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</si>
  <si>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</si>
  <si>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</si>
  <si>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</si>
  <si>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</si>
  <si>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</si>
  <si>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</si>
  <si>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</si>
  <si>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</si>
  <si>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</si>
  <si>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</si>
  <si>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</si>
  <si>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</si>
  <si>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</si>
  <si>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</si>
  <si>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</si>
  <si>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</si>
  <si>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</si>
  <si>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</si>
  <si>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</si>
  <si>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</si>
  <si>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</si>
  <si>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</si>
  <si>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</si>
  <si>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</si>
  <si>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</si>
  <si>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</si>
  <si>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</si>
  <si>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</si>
  <si>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</si>
  <si>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</si>
  <si>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</si>
  <si>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</si>
  <si>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</si>
  <si>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</si>
  <si>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</si>
  <si>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</si>
  <si>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</si>
  <si>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</si>
  <si>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</si>
  <si>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</si>
  <si>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</si>
  <si>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</si>
  <si>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</si>
  <si>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</si>
  <si>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</si>
  <si>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</si>
  <si>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</si>
  <si>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</si>
  <si>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</si>
  <si>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</si>
  <si>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</si>
  <si>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</si>
  <si>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</si>
  <si>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</si>
  <si>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</si>
  <si>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</si>
  <si>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</si>
  <si>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</si>
  <si>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</si>
  <si>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</si>
  <si>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</si>
  <si>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</si>
  <si>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</si>
  <si>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</si>
  <si>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</si>
  <si>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</si>
  <si>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</si>
  <si>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</si>
  <si>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</si>
  <si>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</si>
  <si>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</si>
  <si>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</si>
  <si>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</si>
  <si>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</si>
  <si>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</si>
  <si>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</si>
  <si>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</si>
  <si>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</si>
  <si>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</si>
  <si>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</si>
  <si>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</si>
  <si>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</si>
  <si>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</si>
  <si>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</si>
  <si>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</si>
  <si>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</si>
  <si>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</si>
  <si>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</si>
  <si>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</si>
  <si>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</si>
  <si>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</si>
  <si>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</si>
  <si>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</si>
  <si>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</si>
  <si>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</si>
  <si>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</si>
  <si>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</si>
  <si>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</si>
  <si>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</si>
  <si>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</si>
  <si>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</si>
  <si>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</si>
  <si>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</si>
  <si>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</si>
  <si>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</si>
  <si>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</si>
  <si>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</si>
  <si>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</si>
  <si>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</si>
  <si>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</si>
  <si>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</si>
  <si>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</si>
  <si>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</si>
  <si>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</si>
  <si>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</si>
  <si>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</si>
  <si>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</si>
  <si>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</si>
  <si>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</si>
  <si>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</si>
  <si>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</si>
  <si>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</si>
  <si>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</si>
  <si>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</si>
  <si>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</si>
  <si>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</si>
  <si>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</si>
  <si>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</si>
  <si>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</si>
  <si>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</si>
  <si>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</si>
  <si>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</si>
  <si>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</si>
  <si>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</si>
  <si>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</si>
  <si>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</si>
  <si>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</si>
  <si>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</si>
  <si>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</si>
  <si>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</si>
  <si>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</si>
  <si>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</si>
  <si>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</si>
  <si>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</si>
  <si>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</si>
  <si>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</si>
  <si>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</si>
  <si>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</si>
  <si>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</si>
  <si>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</si>
  <si>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</si>
  <si>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</si>
  <si>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</si>
  <si>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</si>
  <si>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</si>
  <si>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</si>
  <si>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</si>
  <si>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</si>
  <si>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</si>
  <si>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</si>
  <si>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</si>
  <si>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</si>
  <si>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</si>
  <si>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</si>
  <si>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</si>
  <si>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</si>
  <si>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</si>
  <si>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</si>
  <si>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</si>
  <si>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</si>
  <si>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</si>
  <si>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</si>
  <si>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</si>
  <si>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</si>
  <si>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</si>
  <si>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</si>
  <si>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</si>
  <si>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</si>
  <si>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</si>
  <si>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</si>
  <si>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</si>
  <si>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</si>
  <si>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</si>
  <si>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</si>
  <si>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</si>
  <si>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</si>
  <si>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</si>
  <si>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</si>
  <si>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</si>
  <si>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</si>
  <si>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</si>
  <si>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</si>
  <si>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</si>
  <si>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</si>
  <si>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</si>
  <si>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</si>
  <si>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</si>
  <si>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</si>
  <si>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</si>
  <si>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</si>
  <si>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</si>
  <si>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</si>
  <si>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</si>
  <si>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</si>
  <si>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</si>
  <si>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</si>
  <si>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</si>
  <si>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</si>
  <si>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</si>
  <si>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</si>
  <si>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</si>
  <si>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</si>
  <si>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</si>
  <si>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</si>
  <si>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</si>
  <si>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</si>
  <si>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</si>
  <si>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</si>
  <si>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</si>
  <si>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</si>
  <si>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</si>
  <si>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</si>
  <si>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</si>
  <si>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</si>
  <si>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</si>
  <si>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</si>
  <si>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</si>
  <si>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</si>
  <si>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</si>
  <si>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</si>
  <si>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</si>
  <si>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</si>
  <si>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</si>
  <si>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</si>
  <si>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</si>
  <si>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</si>
  <si>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</si>
  <si>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</si>
  <si>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</si>
  <si>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</si>
  <si>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</si>
  <si>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</si>
  <si>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</si>
  <si>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</si>
  <si>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</si>
  <si>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</si>
  <si>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</si>
  <si>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</si>
  <si>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</si>
  <si>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</si>
  <si>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</si>
  <si>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</si>
  <si>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</si>
  <si>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</si>
  <si>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</si>
  <si>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</si>
  <si>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</si>
  <si>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</si>
  <si>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</si>
  <si>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</si>
  <si>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</si>
  <si>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</si>
  <si>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</si>
  <si>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</si>
  <si>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</si>
  <si>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</si>
  <si>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</si>
  <si>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</si>
  <si>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</si>
  <si>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</si>
  <si>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</si>
  <si>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</si>
  <si>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</si>
  <si>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</si>
  <si>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</si>
  <si>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</si>
  <si>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</si>
  <si>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</si>
  <si>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</si>
  <si>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</si>
  <si>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</si>
  <si>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</si>
  <si>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</si>
  <si>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</si>
  <si>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</si>
  <si>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</si>
  <si>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</si>
  <si>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</si>
  <si>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</si>
  <si>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</si>
  <si>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</si>
  <si>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</si>
  <si>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</si>
  <si>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</si>
  <si>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</si>
  <si>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</si>
  <si>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</si>
  <si>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</si>
  <si>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</si>
  <si>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</si>
  <si>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</si>
  <si>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</si>
  <si>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</si>
  <si>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</si>
  <si>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</si>
  <si>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</si>
  <si>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</si>
  <si>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</si>
  <si>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</si>
  <si>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</si>
  <si>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</si>
  <si>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</si>
  <si>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</si>
  <si>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</si>
  <si>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</si>
  <si>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</si>
  <si>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</si>
  <si>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</si>
  <si>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</si>
  <si>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</si>
  <si>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</si>
  <si>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</si>
  <si>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</si>
  <si>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</si>
  <si>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</si>
  <si>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</si>
  <si>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</si>
  <si>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</si>
  <si>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</si>
  <si>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</si>
  <si>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</si>
  <si>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</si>
  <si>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</si>
  <si>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</si>
  <si>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</si>
  <si>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</si>
  <si>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</si>
  <si>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</si>
  <si>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</si>
  <si>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</si>
  <si>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</si>
  <si>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</si>
  <si>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</si>
  <si>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</si>
  <si>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</si>
  <si>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</si>
  <si>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</si>
  <si>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</si>
  <si>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</si>
  <si>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</si>
  <si>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</si>
  <si>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</si>
  <si>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</si>
  <si>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</si>
  <si>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</si>
  <si>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</si>
  <si>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</si>
  <si>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</si>
  <si>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</si>
  <si>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</si>
  <si>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</si>
  <si>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</si>
  <si>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</si>
  <si>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</si>
  <si>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</si>
  <si>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</si>
  <si>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</si>
  <si>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</si>
  <si>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</si>
  <si>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</si>
  <si>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</si>
  <si>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</si>
  <si>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</si>
  <si>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</si>
  <si>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</si>
  <si>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</si>
  <si>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</si>
  <si>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</si>
  <si>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</si>
  <si>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</si>
  <si>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</si>
  <si>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</si>
  <si>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</si>
  <si>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</si>
  <si>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</si>
  <si>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</si>
  <si>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</si>
  <si>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</si>
  <si>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</si>
  <si>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</si>
  <si>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</si>
  <si>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</si>
  <si>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</si>
  <si>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</si>
  <si>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</si>
  <si>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</si>
  <si>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</si>
  <si>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</si>
  <si>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</si>
  <si>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</si>
  <si>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</si>
  <si>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</si>
  <si>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</si>
  <si>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</si>
  <si>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</si>
  <si>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</si>
  <si>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</si>
  <si>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</si>
  <si>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</si>
  <si>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</si>
  <si>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</si>
  <si>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</si>
  <si>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</si>
  <si>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</si>
  <si>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</si>
  <si>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</si>
  <si>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</si>
  <si>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</si>
  <si>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</si>
  <si>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</si>
  <si>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</si>
  <si>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</si>
  <si>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</si>
  <si>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</si>
  <si>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</si>
  <si>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</si>
  <si>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</si>
  <si>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</si>
  <si>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</si>
  <si>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</si>
  <si>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</si>
  <si>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</si>
  <si>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</si>
  <si>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</si>
  <si>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</si>
  <si>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</si>
  <si>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</si>
  <si>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</si>
  <si>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</si>
  <si>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</si>
  <si>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</si>
  <si>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</si>
  <si>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</si>
  <si>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</si>
  <si>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</si>
  <si>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</si>
  <si>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</si>
  <si>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</si>
  <si>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</si>
  <si>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</si>
  <si>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</si>
  <si>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</si>
  <si>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</si>
  <si>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</si>
  <si>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</si>
  <si>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</si>
  <si>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</si>
  <si>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</si>
  <si>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</si>
  <si>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</si>
  <si>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</si>
  <si>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</si>
  <si>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</si>
  <si>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</si>
  <si>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</si>
  <si>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</si>
  <si>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</si>
  <si>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</si>
  <si>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</si>
  <si>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</si>
  <si>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</si>
  <si>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</si>
  <si>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</si>
  <si>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</si>
  <si>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</si>
  <si>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</si>
  <si>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</si>
  <si>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</si>
  <si>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</si>
  <si>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</si>
  <si>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</si>
  <si>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</si>
  <si>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</si>
  <si>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</si>
  <si>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</si>
  <si>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</si>
  <si>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</si>
  <si>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</si>
  <si>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</si>
  <si>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</si>
  <si>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</si>
  <si>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</si>
  <si>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</si>
  <si>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</si>
  <si>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</si>
  <si>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</si>
  <si>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</si>
  <si>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</si>
  <si>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</si>
  <si>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</si>
  <si>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</si>
  <si>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</si>
  <si>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</si>
  <si>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</si>
  <si>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</si>
  <si>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</si>
  <si>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</si>
  <si>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</si>
  <si>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</si>
  <si>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</si>
  <si>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</si>
  <si>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</si>
  <si>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</si>
  <si>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</si>
  <si>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</si>
  <si>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</si>
  <si>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</si>
  <si>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</si>
  <si>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</si>
  <si>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</si>
  <si>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</si>
  <si>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</si>
  <si>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</si>
  <si>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</si>
  <si>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</si>
  <si>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</si>
  <si>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</si>
  <si>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</si>
  <si>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</si>
  <si>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</si>
  <si>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</si>
  <si>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</si>
  <si>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</si>
  <si>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</si>
  <si>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</si>
  <si>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</si>
  <si>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</si>
  <si>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</si>
  <si>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</si>
  <si>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</si>
  <si>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</si>
  <si>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</si>
  <si>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</si>
  <si>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</si>
  <si>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</si>
  <si>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</si>
  <si>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</si>
  <si>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</si>
  <si>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</si>
  <si>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</si>
  <si>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</si>
  <si>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</si>
  <si>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</si>
  <si>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</si>
  <si>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</si>
  <si>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</si>
  <si>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</si>
  <si>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</si>
  <si>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</si>
  <si>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</si>
  <si>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</si>
  <si>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</si>
  <si>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</si>
  <si>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</si>
  <si>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</si>
  <si>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</si>
  <si>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</si>
  <si>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</si>
  <si>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</si>
  <si>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</si>
  <si>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</si>
  <si>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</si>
  <si>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</si>
  <si>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</si>
  <si>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</si>
  <si>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</si>
  <si>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</si>
  <si>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</si>
  <si>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</si>
  <si>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</si>
  <si>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</si>
  <si>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</si>
  <si>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</si>
  <si>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</si>
  <si>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</si>
  <si>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</si>
  <si>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</si>
  <si>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</si>
  <si>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</si>
  <si>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</si>
  <si>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</si>
  <si>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</si>
  <si>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</si>
  <si>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</si>
  <si>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</si>
  <si>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</si>
  <si>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</si>
  <si>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</si>
  <si>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</si>
  <si>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</si>
  <si>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</si>
  <si>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</si>
  <si>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</si>
  <si>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</si>
  <si>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</si>
  <si>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</si>
  <si>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</si>
  <si>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</si>
  <si>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</si>
  <si>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</si>
  <si>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</si>
  <si>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</si>
  <si>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</si>
  <si>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</si>
  <si>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</si>
  <si>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</si>
  <si>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</si>
  <si>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</si>
  <si>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</si>
  <si>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</si>
  <si>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</si>
  <si>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</si>
  <si>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</si>
  <si>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</si>
  <si>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</si>
  <si>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</si>
  <si>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</si>
  <si>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</si>
  <si>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</si>
  <si>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</si>
  <si>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</si>
  <si>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</si>
  <si>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</si>
  <si>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</si>
  <si>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</si>
  <si>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</si>
  <si>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</si>
  <si>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</si>
  <si>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</si>
  <si>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</si>
  <si>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</si>
  <si>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</si>
  <si>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</si>
  <si>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</si>
  <si>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</si>
  <si>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</si>
  <si>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</si>
  <si>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</si>
  <si>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</si>
  <si>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</si>
  <si>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</si>
  <si>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</si>
  <si>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</si>
  <si>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</si>
  <si>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</si>
  <si>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</si>
  <si>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</si>
  <si>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</si>
  <si>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</si>
  <si>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</si>
  <si>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</si>
  <si>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</si>
  <si>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</si>
  <si>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</si>
  <si>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</si>
  <si>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</si>
  <si>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</si>
  <si>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</si>
  <si>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</si>
  <si>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</si>
  <si>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</si>
  <si>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</si>
  <si>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</si>
  <si>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</si>
  <si>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</si>
  <si>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</si>
  <si>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</si>
  <si>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</si>
  <si>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</si>
  <si>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</si>
  <si>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</si>
  <si>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</si>
  <si>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</si>
  <si>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</si>
  <si>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</si>
  <si>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</si>
  <si>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</si>
  <si>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</si>
  <si>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</si>
  <si>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</si>
  <si>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</si>
  <si>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</si>
  <si>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</si>
  <si>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</si>
  <si>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</si>
  <si>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</si>
  <si>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</si>
  <si>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</si>
  <si>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</si>
  <si>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</si>
  <si>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</si>
  <si>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</si>
  <si>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</si>
  <si>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</si>
  <si>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</si>
  <si>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</si>
  <si>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</si>
  <si>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</si>
  <si>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</si>
  <si>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</si>
  <si>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</si>
  <si>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</si>
  <si>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</si>
  <si>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</si>
  <si>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</si>
  <si>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</si>
  <si>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</si>
  <si>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</si>
  <si>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</si>
  <si>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</si>
  <si>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</si>
  <si>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</si>
  <si>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</si>
  <si>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</si>
  <si>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</si>
  <si>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</si>
  <si>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</si>
  <si>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</si>
  <si>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</si>
  <si>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</si>
  <si>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</si>
  <si>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</si>
  <si>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</si>
  <si>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</si>
  <si>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</si>
  <si>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</si>
  <si>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</si>
  <si>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</si>
  <si>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</si>
  <si>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</si>
  <si>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</si>
  <si>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</si>
  <si>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</si>
  <si>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</si>
  <si>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</si>
  <si>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</si>
  <si>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</si>
  <si>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</si>
  <si>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</si>
  <si>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</si>
  <si>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</si>
  <si>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</si>
  <si>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</si>
  <si>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</si>
  <si>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</si>
  <si>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</si>
  <si>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</si>
  <si>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</si>
  <si>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</si>
  <si>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</si>
  <si>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</si>
  <si>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</si>
  <si>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</si>
  <si>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</si>
  <si>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</si>
  <si>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</si>
  <si>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</si>
  <si>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</si>
  <si>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</si>
  <si>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</si>
  <si>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</si>
  <si>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</si>
  <si>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</si>
  <si>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</si>
  <si>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</si>
  <si>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</si>
  <si>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</si>
  <si>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</si>
  <si>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</si>
  <si>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</si>
  <si>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</si>
  <si>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</si>
  <si>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</si>
  <si>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</si>
  <si>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</si>
  <si>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</si>
  <si>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</si>
  <si>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</si>
  <si>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</si>
  <si>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</si>
  <si>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</si>
  <si>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</si>
  <si>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</si>
  <si>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</si>
  <si>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</si>
  <si>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</si>
  <si>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</si>
  <si>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</si>
  <si>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</si>
  <si>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</si>
  <si>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</si>
  <si>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</si>
  <si>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</si>
  <si>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</si>
  <si>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</si>
  <si>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</si>
  <si>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</si>
  <si>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</si>
  <si>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</si>
  <si>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</si>
  <si>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</si>
  <si>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</si>
  <si>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</si>
  <si>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</si>
  <si>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</si>
  <si>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</si>
  <si>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</si>
  <si>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</si>
  <si>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</si>
  <si>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</si>
  <si>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</si>
  <si>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</si>
  <si>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</si>
  <si>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</si>
  <si>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</si>
  <si>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</si>
  <si>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</si>
  <si>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</si>
  <si>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</si>
  <si>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</si>
  <si>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</si>
  <si>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</si>
  <si>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</si>
  <si>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</si>
  <si>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</si>
  <si>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</si>
  <si>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</si>
  <si>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</si>
  <si>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</si>
  <si>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</si>
  <si>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</si>
  <si>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</si>
  <si>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</si>
  <si>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</si>
  <si>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</si>
  <si>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</si>
  <si>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</si>
  <si>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</si>
  <si>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</si>
  <si>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</si>
  <si>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</si>
  <si>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</si>
  <si>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</si>
  <si>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</si>
  <si>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</si>
  <si>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</si>
  <si>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</si>
  <si>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</si>
  <si>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</si>
  <si>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</si>
  <si>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</si>
  <si>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</si>
  <si>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</si>
  <si>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</si>
  <si>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</si>
  <si>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</si>
  <si>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</si>
  <si>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</si>
  <si>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</si>
  <si>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</si>
  <si>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</si>
  <si>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</si>
  <si>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</si>
  <si>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</si>
  <si>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</si>
  <si>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</si>
  <si>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</si>
  <si>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</si>
  <si>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</si>
  <si>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</si>
  <si>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</si>
  <si>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</si>
  <si>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</si>
  <si>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</si>
  <si>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</si>
  <si>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</si>
  <si>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</si>
  <si>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</si>
  <si>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</si>
  <si>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</si>
  <si>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</si>
  <si>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</si>
  <si>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</si>
  <si>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</si>
  <si>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</si>
  <si>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</si>
  <si>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</si>
  <si>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</si>
  <si>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</si>
  <si>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</si>
  <si>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</si>
  <si>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</si>
  <si>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</si>
  <si>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</si>
  <si>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</si>
  <si>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</si>
  <si>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</si>
  <si>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</si>
  <si>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</si>
  <si>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</si>
  <si>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</si>
  <si>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</si>
  <si>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</si>
  <si>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</si>
  <si>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</si>
  <si>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</si>
  <si>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</si>
  <si>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</si>
  <si>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</si>
  <si>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</si>
  <si>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</si>
  <si>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</si>
  <si>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</si>
  <si>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</si>
  <si>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</si>
  <si>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</si>
  <si>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</si>
  <si>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</si>
  <si>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</si>
  <si>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</si>
  <si>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</si>
  <si>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</si>
  <si>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</si>
  <si>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</si>
  <si>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</si>
  <si>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</si>
  <si>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</si>
  <si>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</si>
  <si>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</si>
  <si>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</si>
  <si>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</si>
  <si>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</si>
  <si>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</si>
  <si>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</si>
  <si>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</si>
  <si>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</si>
  <si>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</si>
  <si>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</si>
  <si>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</si>
  <si>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</si>
  <si>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</si>
  <si>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</si>
  <si>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</si>
  <si>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</si>
  <si>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</si>
  <si>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</si>
  <si>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</si>
  <si>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</si>
  <si>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</si>
  <si>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</si>
  <si>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</si>
  <si>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</si>
  <si>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</si>
  <si>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</si>
  <si>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</si>
  <si>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</si>
  <si>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</si>
  <si>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</si>
  <si>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</si>
  <si>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</si>
  <si>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</si>
  <si>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</si>
  <si>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</si>
  <si>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</si>
  <si>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</si>
  <si>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</si>
  <si>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</si>
  <si>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</si>
  <si>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</si>
  <si>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</si>
  <si>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</si>
  <si>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</si>
  <si>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</si>
  <si>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</si>
  <si>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</si>
  <si>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</si>
  <si>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</si>
  <si>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</si>
  <si>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</si>
  <si>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</si>
  <si>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</si>
  <si>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</si>
  <si>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</si>
  <si>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</si>
  <si>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</si>
  <si>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</si>
  <si>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</si>
  <si>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</si>
  <si>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</si>
  <si>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</si>
  <si>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</si>
  <si>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</si>
  <si>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</si>
  <si>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</si>
  <si>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</si>
  <si>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</si>
  <si>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</si>
  <si>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</si>
  <si>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</si>
  <si>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</si>
  <si>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</si>
  <si>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</si>
  <si>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</si>
  <si>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</si>
  <si>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</si>
  <si>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</si>
  <si>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</si>
  <si>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</si>
  <si>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</si>
  <si>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</si>
  <si>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</si>
  <si>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</si>
  <si>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</si>
  <si>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</si>
  <si>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</si>
  <si>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</si>
  <si>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</si>
  <si>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</si>
  <si>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</si>
  <si>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</si>
  <si>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</si>
  <si>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</si>
  <si>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</si>
  <si>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</si>
  <si>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</si>
  <si>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</si>
  <si>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</si>
  <si>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</si>
  <si>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</si>
  <si>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</si>
  <si>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</si>
  <si>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</si>
  <si>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</si>
  <si>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</si>
  <si>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</si>
  <si>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</si>
  <si>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</si>
  <si>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</si>
  <si>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</si>
  <si>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</si>
  <si>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</si>
  <si>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</si>
  <si>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</si>
  <si>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</si>
  <si>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</si>
  <si>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</si>
  <si>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</si>
  <si>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</si>
  <si>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</si>
  <si>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</si>
  <si>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</si>
  <si>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</si>
  <si>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</si>
  <si>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</si>
  <si>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</si>
  <si>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</si>
  <si>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</si>
  <si>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</si>
  <si>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</si>
  <si>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</si>
  <si>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</si>
  <si>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</si>
  <si>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</si>
  <si>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</si>
  <si>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</si>
  <si>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</si>
  <si>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</si>
  <si>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</si>
  <si>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</si>
  <si>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</si>
  <si>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</si>
  <si>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</si>
  <si>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</si>
  <si>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</si>
  <si>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</si>
  <si>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</si>
  <si>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</si>
  <si>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</si>
  <si>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</si>
  <si>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</si>
  <si>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</si>
  <si>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</si>
  <si>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</si>
  <si>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</si>
  <si>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</si>
  <si>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</si>
  <si>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</si>
  <si>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</si>
  <si>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</si>
  <si>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</si>
  <si>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</si>
  <si>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</si>
  <si>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</si>
  <si>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</si>
  <si>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</si>
  <si>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</si>
  <si>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</si>
  <si>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</si>
  <si>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</si>
  <si>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</si>
  <si>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</si>
  <si>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</si>
  <si>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</si>
  <si>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</si>
  <si>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</si>
  <si>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</si>
  <si>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</si>
  <si>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</si>
  <si>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</si>
  <si>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</si>
  <si>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</si>
  <si>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</si>
  <si>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</si>
  <si>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</si>
  <si>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</si>
  <si>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</si>
  <si>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</si>
  <si>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</si>
  <si>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</si>
  <si>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</si>
  <si>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</si>
  <si>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</si>
  <si>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</si>
  <si>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</si>
  <si>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</si>
  <si>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</si>
  <si>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</si>
  <si>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</si>
  <si>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</si>
  <si>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</si>
  <si>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</si>
  <si>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</si>
  <si>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</si>
  <si>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</si>
  <si>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</si>
  <si>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</si>
  <si>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</si>
  <si>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</si>
  <si>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</si>
  <si>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</si>
  <si>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</si>
  <si>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</si>
  <si>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</si>
  <si>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</si>
  <si>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</si>
  <si>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</si>
  <si>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</si>
  <si>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</si>
  <si>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</si>
  <si>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</si>
  <si>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</si>
  <si>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</si>
  <si>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</si>
  <si>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</si>
  <si>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</si>
  <si>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</si>
  <si>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</si>
  <si>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</si>
  <si>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</si>
  <si>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</si>
  <si>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</si>
  <si>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</si>
  <si>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</si>
  <si>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</si>
  <si>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</si>
  <si>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</si>
  <si>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</si>
  <si>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</si>
  <si>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</si>
  <si>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</si>
  <si>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</si>
  <si>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</si>
  <si>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</si>
  <si>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</si>
  <si>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</si>
  <si>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</si>
  <si>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</si>
  <si>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</si>
  <si>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</si>
  <si>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</si>
  <si>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</si>
  <si>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</si>
  <si>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</si>
  <si>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</si>
  <si>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</si>
  <si>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</si>
  <si>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</si>
  <si>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</si>
  <si>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</si>
  <si>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</si>
  <si>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</si>
  <si>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</si>
  <si>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</si>
  <si>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</si>
  <si>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</si>
  <si>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</si>
  <si>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</si>
  <si>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</si>
  <si>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</si>
  <si>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</si>
  <si>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</si>
  <si>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</si>
  <si>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</si>
  <si>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</si>
  <si>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</si>
  <si>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</si>
  <si>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</si>
  <si>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</si>
  <si>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</si>
  <si>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</si>
  <si>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</si>
  <si>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</si>
  <si>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</si>
  <si>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</si>
  <si>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</si>
  <si>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</si>
  <si>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</si>
  <si>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</si>
  <si>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</si>
  <si>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</si>
  <si>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</si>
  <si>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</si>
  <si>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</si>
  <si>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</si>
  <si>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</si>
  <si>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</si>
  <si>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</si>
  <si>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</si>
  <si>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</si>
  <si>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</si>
  <si>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</si>
  <si>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</si>
  <si>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</si>
  <si>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</si>
  <si>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</si>
  <si>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</si>
  <si>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</si>
  <si>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</si>
  <si>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</si>
  <si>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</si>
  <si>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</si>
  <si>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</si>
  <si>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</si>
  <si>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</si>
  <si>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</si>
  <si>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</si>
  <si>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</si>
  <si>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</si>
  <si>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</si>
  <si>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</si>
  <si>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</si>
  <si>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</si>
  <si>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</si>
  <si>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</si>
  <si>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</si>
  <si>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</si>
  <si>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</si>
  <si>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</si>
  <si>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</si>
  <si>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</si>
  <si>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</si>
  <si>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</si>
  <si>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</si>
  <si>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</si>
  <si>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</si>
  <si>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</si>
  <si>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</si>
  <si>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</si>
  <si>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</si>
  <si>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</si>
  <si>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</si>
  <si>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</si>
  <si>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</si>
  <si>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</si>
  <si>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</si>
  <si>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</si>
  <si>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</si>
  <si>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</si>
  <si>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</si>
  <si>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</si>
  <si>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</si>
  <si>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</si>
  <si>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</si>
  <si>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</si>
  <si>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</si>
  <si>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</si>
  <si>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</si>
  <si>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</si>
  <si>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</si>
  <si>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</si>
  <si>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</si>
  <si>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</si>
  <si>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</si>
  <si>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</si>
  <si>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</si>
  <si>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</si>
  <si>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</si>
  <si>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</si>
  <si>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</si>
  <si>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</si>
  <si>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</si>
  <si>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</si>
  <si>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</si>
  <si>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</si>
  <si>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</si>
  <si>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</si>
  <si>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</si>
  <si>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</si>
  <si>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</si>
  <si>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</si>
  <si>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</si>
  <si>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</si>
  <si>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</si>
  <si>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</si>
  <si>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</si>
  <si>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</si>
  <si>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</si>
  <si>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</si>
  <si>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</si>
  <si>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</si>
  <si>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</si>
  <si>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</si>
  <si>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</si>
  <si>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</si>
  <si>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</si>
  <si>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</si>
  <si>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</si>
  <si>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</si>
  <si>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</si>
  <si>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</si>
  <si>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</si>
  <si>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</si>
  <si>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</si>
  <si>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</si>
  <si>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</si>
  <si>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</si>
  <si>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</si>
  <si>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</si>
  <si>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</si>
  <si>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</si>
  <si>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</si>
  <si>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</si>
  <si>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</si>
  <si>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</si>
  <si>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</si>
  <si>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</si>
  <si>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</si>
  <si>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</si>
  <si>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</si>
  <si>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</si>
  <si>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</si>
  <si>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</si>
  <si>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</si>
  <si>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</si>
  <si>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</si>
  <si>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</si>
  <si>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</si>
  <si>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</si>
  <si>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</si>
  <si>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</si>
  <si>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</si>
  <si>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</si>
  <si>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</si>
  <si>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</si>
  <si>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</si>
  <si>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</si>
  <si>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</si>
  <si>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</si>
  <si>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</si>
  <si>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</si>
  <si>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</si>
  <si>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</si>
  <si>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</si>
  <si>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</si>
  <si>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</si>
  <si>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</si>
  <si>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</si>
  <si>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</si>
  <si>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</si>
  <si>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</si>
  <si>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</si>
  <si>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</si>
  <si>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</si>
  <si>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</si>
  <si>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</si>
  <si>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</si>
  <si>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</si>
  <si>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</si>
  <si>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</si>
  <si>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</si>
  <si>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</si>
  <si>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</si>
  <si>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</si>
  <si>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</si>
  <si>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</si>
  <si>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</si>
  <si>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</si>
  <si>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</si>
  <si>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</si>
  <si>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</si>
  <si>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</si>
  <si>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</si>
  <si>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</si>
  <si>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</si>
  <si>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</si>
  <si>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</si>
  <si>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</si>
  <si>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</si>
  <si>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</si>
  <si>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</si>
  <si>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</si>
  <si>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</si>
  <si>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</si>
  <si>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</si>
  <si>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</si>
  <si>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</si>
  <si>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</si>
  <si>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</si>
  <si>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</si>
  <si>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</si>
  <si>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</si>
  <si>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</si>
  <si>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</si>
  <si>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</si>
  <si>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</si>
  <si>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</si>
  <si>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</si>
  <si>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</si>
  <si>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</si>
  <si>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</si>
  <si>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</si>
  <si>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</si>
  <si>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</si>
  <si>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</si>
  <si>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</si>
  <si>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</si>
  <si>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</si>
  <si>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</si>
  <si>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</si>
  <si>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</si>
  <si>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</si>
  <si>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</si>
  <si>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</si>
  <si>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</si>
  <si>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</si>
  <si>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</si>
  <si>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</si>
  <si>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</si>
  <si>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</si>
  <si>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</si>
  <si>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</si>
  <si>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</si>
  <si>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</si>
  <si>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</si>
  <si>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</si>
  <si>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</si>
  <si>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</si>
  <si>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</si>
  <si>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</si>
  <si>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</si>
  <si>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</si>
  <si>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</si>
  <si>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</si>
  <si>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</si>
  <si>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</si>
  <si>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</si>
  <si>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</si>
  <si>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</si>
  <si>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</si>
  <si>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</si>
  <si>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</si>
  <si>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</si>
  <si>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</si>
  <si>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</si>
  <si>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</si>
  <si>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</si>
  <si>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</si>
  <si>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</si>
  <si>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</si>
  <si>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</si>
  <si>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</si>
  <si>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</si>
  <si>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</si>
  <si>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</si>
  <si>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</si>
  <si>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</si>
  <si>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</si>
  <si>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</si>
  <si>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</si>
  <si>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</si>
  <si>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</si>
  <si>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</si>
  <si>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</si>
  <si>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</si>
  <si>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</si>
  <si>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</si>
  <si>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</si>
  <si>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</si>
  <si>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</si>
  <si>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</si>
  <si>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</si>
  <si>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</si>
  <si>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</si>
  <si>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</si>
  <si>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</si>
  <si>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</si>
  <si>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</si>
  <si>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</si>
  <si>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</si>
  <si>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</si>
  <si>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</si>
  <si>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</si>
  <si>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</si>
  <si>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</si>
  <si>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</si>
  <si>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</si>
  <si>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</si>
  <si>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</si>
  <si>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</si>
  <si>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</si>
  <si>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</si>
  <si>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</si>
  <si>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</si>
  <si>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</si>
  <si>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</si>
  <si>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</si>
  <si>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</si>
  <si>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</si>
  <si>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</si>
  <si>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</si>
  <si>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</si>
  <si>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</si>
  <si>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</si>
  <si>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</si>
  <si>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</si>
  <si>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</si>
  <si>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</si>
  <si>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</si>
  <si>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</si>
  <si>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</si>
  <si>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</si>
  <si>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</si>
  <si>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</si>
  <si>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</si>
  <si>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</si>
  <si>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</si>
  <si>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</si>
  <si>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</si>
  <si>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</si>
  <si>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</si>
  <si>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</si>
  <si>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</si>
  <si>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</si>
  <si>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</si>
  <si>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</si>
  <si>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</si>
  <si>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</si>
  <si>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</si>
  <si>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</si>
  <si>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</si>
  <si>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</si>
  <si>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</si>
  <si>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</si>
  <si>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</si>
  <si>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</si>
  <si>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</si>
  <si>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</si>
  <si>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</si>
  <si>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</si>
  <si>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</si>
  <si>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</si>
  <si>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</si>
  <si>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</si>
  <si>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</si>
  <si>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</si>
  <si>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</si>
  <si>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</si>
  <si>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</si>
  <si>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</si>
  <si>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</si>
  <si>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</si>
  <si>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</si>
  <si>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</si>
  <si>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</si>
  <si>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</si>
  <si>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</si>
  <si>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</si>
  <si>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</si>
  <si>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</si>
  <si>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</si>
  <si>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</si>
  <si>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</si>
  <si>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</si>
  <si>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</si>
  <si>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</si>
  <si>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</si>
  <si>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</si>
  <si>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</si>
  <si>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</si>
  <si>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</si>
  <si>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</si>
  <si>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</si>
  <si>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</si>
  <si>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</si>
  <si>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</si>
  <si>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</si>
  <si>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</si>
  <si>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</si>
  <si>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</si>
  <si>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</si>
  <si>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</si>
  <si>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</si>
  <si>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</si>
  <si>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</si>
  <si>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</si>
  <si>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</si>
  <si>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</si>
  <si>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</si>
  <si>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</si>
  <si>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</si>
  <si>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</si>
  <si>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</si>
  <si>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</si>
  <si>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</si>
  <si>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</si>
  <si>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</si>
  <si>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</si>
  <si>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</si>
  <si>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</si>
  <si>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</si>
  <si>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</si>
  <si>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</si>
  <si>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</si>
  <si>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</si>
  <si>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</si>
  <si>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</si>
  <si>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</si>
  <si>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</si>
  <si>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</si>
  <si>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</si>
  <si>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</si>
  <si>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</si>
  <si>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</si>
  <si>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</si>
  <si>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</si>
  <si>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</si>
  <si>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</si>
  <si>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</si>
  <si>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</si>
  <si>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</si>
  <si>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</si>
  <si>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</si>
  <si>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</si>
  <si>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</si>
  <si>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</si>
  <si>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</si>
  <si>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</si>
  <si>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</si>
  <si>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</si>
  <si>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</si>
  <si>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</si>
  <si>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</si>
  <si>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</si>
  <si>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</si>
  <si>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</si>
  <si>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</si>
  <si>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</si>
  <si>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</si>
  <si>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</si>
  <si>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</si>
  <si>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</si>
  <si>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</si>
  <si>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</si>
  <si>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</si>
  <si>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</si>
  <si>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</si>
  <si>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</si>
  <si>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</si>
  <si>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</si>
  <si>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</si>
  <si>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</si>
  <si>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</si>
  <si>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</si>
  <si>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</si>
  <si>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</si>
  <si>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</si>
  <si>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</si>
  <si>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</si>
  <si>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</si>
  <si>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</si>
  <si>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</si>
  <si>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</si>
  <si>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</si>
  <si>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</si>
  <si>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</si>
  <si>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</si>
  <si>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</si>
  <si>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</si>
  <si>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</si>
  <si>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</si>
  <si>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</si>
  <si>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</si>
  <si>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</si>
  <si>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</si>
  <si>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</si>
  <si>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</si>
  <si>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</si>
  <si>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</si>
  <si>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</si>
  <si>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</si>
  <si>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</si>
  <si>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</si>
  <si>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</si>
  <si>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</si>
  <si>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</si>
  <si>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</si>
  <si>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</si>
  <si>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</si>
  <si>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</si>
  <si>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</si>
  <si>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</si>
  <si>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</si>
  <si>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</si>
  <si>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</si>
  <si>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</si>
  <si>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</si>
  <si>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</si>
  <si>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</si>
  <si>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</si>
  <si>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</si>
  <si>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</si>
  <si>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</si>
  <si>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</si>
  <si>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</si>
  <si>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</si>
  <si>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</si>
  <si>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</si>
  <si>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</si>
  <si>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</si>
  <si>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</si>
  <si>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</si>
  <si>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</si>
  <si>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</si>
  <si>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</si>
  <si>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</si>
  <si>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</si>
  <si>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</si>
  <si>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</si>
  <si>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</si>
  <si>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</si>
  <si>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</si>
  <si>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</si>
  <si>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</si>
  <si>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</si>
  <si>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</si>
  <si>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</si>
  <si>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</si>
  <si>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</si>
  <si>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</si>
  <si>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</si>
  <si>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</si>
  <si>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</si>
  <si>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</si>
  <si>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</si>
  <si>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</si>
  <si>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</si>
  <si>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</si>
  <si>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</si>
  <si>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</si>
  <si>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</si>
  <si>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</si>
  <si>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</si>
  <si>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</si>
  <si>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</si>
  <si>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</si>
  <si>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</si>
  <si>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</si>
  <si>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</si>
  <si>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</si>
  <si>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</si>
  <si>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</si>
  <si>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</si>
  <si>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</si>
  <si>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</si>
  <si>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</si>
  <si>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</si>
  <si>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</si>
  <si>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</si>
  <si>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</si>
  <si>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</si>
  <si>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</si>
  <si>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</si>
  <si>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</si>
  <si>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</si>
  <si>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</si>
  <si>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</si>
  <si>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</si>
  <si>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</si>
  <si>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</si>
  <si>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</si>
  <si>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</si>
  <si>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</si>
  <si>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</si>
  <si>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</si>
  <si>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</si>
  <si>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</si>
  <si>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</si>
  <si>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</si>
  <si>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</si>
  <si>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</si>
  <si>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</si>
  <si>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</si>
  <si>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</si>
  <si>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</si>
  <si>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</si>
  <si>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</si>
  <si>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</si>
  <si>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</si>
  <si>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</si>
  <si>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</si>
  <si>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</si>
  <si>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</si>
  <si>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</si>
  <si>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</si>
  <si>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</si>
  <si>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</si>
  <si>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</si>
  <si>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</si>
  <si>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</si>
  <si>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</si>
  <si>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</si>
  <si>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</si>
  <si>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</si>
  <si>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</si>
  <si>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</si>
  <si>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</si>
  <si>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</si>
  <si>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</si>
  <si>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</si>
  <si>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</si>
  <si>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</si>
  <si>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</si>
  <si>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</si>
  <si>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</si>
  <si>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</si>
  <si>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</si>
  <si>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</si>
  <si>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</si>
  <si>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</si>
  <si>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</si>
  <si>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</si>
  <si>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</si>
  <si>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</si>
  <si>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</si>
  <si>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</si>
  <si>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</si>
  <si>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</si>
  <si>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</si>
  <si>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</si>
  <si>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</si>
  <si>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</si>
  <si>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</si>
  <si>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</si>
  <si>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</si>
  <si>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</si>
  <si>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</si>
  <si>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</si>
  <si>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</si>
  <si>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</si>
  <si>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</si>
  <si>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</si>
  <si>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</si>
  <si>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</si>
  <si>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</si>
  <si>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</si>
  <si>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</si>
  <si>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</si>
  <si>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</si>
  <si>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</si>
  <si>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</si>
  <si>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</si>
  <si>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</si>
  <si>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</si>
  <si>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</si>
  <si>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</si>
  <si>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</si>
  <si>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</si>
  <si>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</si>
  <si>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</si>
  <si>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</si>
  <si>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</si>
  <si>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</si>
  <si>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</si>
  <si>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</si>
  <si>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</si>
  <si>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</si>
  <si>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</si>
  <si>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</si>
  <si>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</si>
  <si>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</si>
  <si>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</si>
  <si>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</si>
  <si>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</si>
  <si>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</si>
  <si>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</si>
  <si>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</si>
  <si>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</si>
  <si>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</si>
  <si>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</si>
  <si>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</si>
  <si>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</si>
  <si>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</si>
  <si>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</si>
  <si>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</si>
  <si>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</si>
  <si>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</si>
  <si>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</si>
  <si>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</si>
  <si>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</si>
  <si>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</si>
  <si>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</si>
  <si>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</si>
  <si>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</si>
  <si>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</si>
  <si>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</si>
  <si>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</si>
  <si>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</si>
  <si>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</si>
  <si>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</si>
  <si>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</si>
  <si>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</si>
  <si>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</si>
  <si>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</si>
  <si>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</si>
  <si>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</si>
  <si>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</si>
  <si>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</si>
  <si>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</si>
  <si>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</si>
  <si>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</si>
  <si>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</si>
  <si>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</si>
  <si>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</si>
  <si>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</si>
  <si>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</si>
  <si>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</si>
  <si>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</si>
  <si>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</si>
  <si>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</si>
  <si>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</si>
  <si>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</si>
  <si>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</si>
  <si>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</si>
  <si>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</si>
  <si>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</si>
  <si>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</si>
  <si>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</si>
  <si>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</si>
  <si>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</si>
  <si>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</si>
  <si>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</si>
  <si>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</si>
  <si>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</si>
  <si>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</si>
  <si>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</si>
  <si>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</si>
  <si>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</si>
  <si>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</si>
  <si>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</si>
  <si>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</si>
  <si>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</si>
  <si>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</si>
  <si>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</si>
  <si>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</si>
  <si>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</si>
  <si>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</si>
  <si>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</si>
  <si>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</si>
  <si>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</si>
  <si>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</si>
  <si>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</si>
  <si>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</si>
  <si>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</si>
  <si>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</si>
  <si>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</si>
  <si>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</si>
  <si>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</si>
  <si>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</si>
  <si>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</si>
  <si>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</si>
  <si>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</si>
  <si>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</si>
  <si>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</si>
  <si>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</si>
  <si>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</si>
  <si>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</si>
  <si>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</si>
  <si>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</si>
  <si>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</si>
  <si>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</si>
  <si>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</si>
  <si>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</si>
  <si>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</si>
  <si>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</si>
  <si>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</si>
  <si>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</si>
  <si>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</si>
  <si>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</si>
  <si>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</si>
  <si>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</si>
  <si>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</si>
  <si>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</si>
  <si>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</si>
  <si>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</si>
  <si>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</si>
  <si>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</si>
  <si>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</si>
  <si>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</si>
  <si>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</si>
  <si>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</si>
  <si>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</si>
  <si>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</si>
  <si>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</si>
  <si>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</si>
  <si>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</si>
  <si>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</si>
  <si>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</si>
  <si>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</si>
  <si>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</si>
  <si>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</si>
  <si>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</si>
  <si>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</si>
  <si>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</si>
  <si>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</si>
  <si>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</si>
  <si>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</si>
  <si>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</si>
  <si>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</si>
  <si>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</si>
  <si>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</si>
  <si>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</si>
  <si>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</si>
  <si>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</si>
  <si>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</si>
  <si>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</si>
  <si>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</si>
  <si>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</si>
  <si>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</si>
  <si>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</si>
  <si>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</si>
  <si>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</si>
  <si>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</si>
  <si>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</si>
  <si>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</si>
  <si>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</si>
  <si>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</si>
  <si>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</si>
  <si>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</si>
  <si>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</si>
  <si>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</si>
  <si>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</si>
  <si>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</si>
  <si>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</si>
  <si>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</si>
  <si>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</si>
  <si>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</si>
  <si>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</si>
  <si>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</si>
  <si>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</si>
  <si>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</si>
  <si>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</si>
  <si>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</si>
  <si>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</si>
  <si>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</si>
  <si>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</si>
  <si>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</si>
  <si>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</si>
  <si>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</si>
  <si>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</si>
  <si>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</si>
  <si>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</si>
  <si>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</si>
  <si>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</si>
  <si>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</si>
  <si>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</si>
  <si>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</si>
  <si>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</si>
  <si>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</si>
  <si>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</si>
  <si>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</si>
  <si>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</si>
  <si>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</si>
  <si>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</si>
  <si>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</si>
  <si>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</si>
  <si>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</si>
  <si>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</si>
  <si>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</si>
  <si>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</si>
  <si>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</si>
  <si>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</si>
  <si>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</si>
  <si>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</si>
  <si>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</si>
  <si>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</si>
  <si>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</si>
  <si>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</si>
  <si>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</si>
  <si>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</si>
  <si>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</si>
  <si>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</si>
  <si>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</si>
  <si>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</si>
  <si>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</si>
  <si>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</si>
  <si>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</si>
  <si>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</si>
  <si>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</si>
  <si>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</si>
  <si>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</si>
  <si>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</si>
  <si>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</si>
  <si>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</si>
  <si>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</si>
  <si>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</si>
  <si>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</si>
  <si>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</si>
  <si>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</si>
  <si>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</si>
  <si>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</si>
  <si>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</si>
  <si>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</si>
  <si>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</si>
  <si>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</si>
  <si>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</si>
  <si>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</si>
  <si>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</si>
  <si>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</si>
  <si>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</si>
  <si>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</si>
  <si>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</si>
  <si>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</si>
  <si>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</si>
  <si>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</si>
  <si>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</si>
  <si>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</si>
  <si>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</si>
  <si>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</si>
  <si>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</si>
  <si>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</si>
  <si>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</si>
  <si>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</si>
  <si>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</si>
  <si>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</si>
  <si>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</si>
  <si>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</si>
  <si>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</si>
  <si>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</si>
  <si>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</si>
  <si>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</si>
  <si>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</si>
  <si>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</si>
  <si>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</si>
  <si>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</si>
  <si>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</si>
  <si>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</si>
  <si>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</si>
  <si>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</si>
  <si>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</si>
  <si>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</si>
  <si>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</si>
  <si>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</si>
  <si>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</si>
  <si>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</si>
  <si>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</si>
  <si>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</si>
  <si>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</si>
  <si>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</si>
  <si>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</si>
  <si>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</si>
  <si>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</si>
  <si>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</si>
  <si>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</si>
  <si>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</si>
  <si>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</si>
  <si>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</si>
  <si>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</si>
  <si>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</si>
  <si>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</si>
  <si>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</si>
  <si>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</si>
  <si>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</si>
  <si>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</si>
  <si>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</si>
  <si>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</si>
  <si>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</si>
  <si>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</si>
  <si>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</si>
  <si>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</si>
  <si>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</si>
  <si>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</si>
  <si>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</si>
  <si>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</si>
  <si>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</si>
  <si>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</si>
  <si>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</si>
  <si>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</si>
  <si>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</si>
  <si>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</si>
  <si>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</si>
  <si>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</si>
  <si>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</si>
  <si>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</si>
  <si>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</si>
  <si>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</si>
  <si>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</si>
  <si>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</si>
  <si>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</si>
  <si>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</si>
  <si>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</si>
  <si>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</si>
  <si>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</si>
  <si>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</si>
  <si>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</si>
  <si>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</si>
  <si>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</si>
  <si>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</si>
  <si>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</si>
  <si>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</si>
  <si>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</si>
  <si>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</si>
  <si>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</si>
  <si>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</si>
  <si>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</si>
  <si>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</si>
  <si>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</si>
  <si>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</si>
  <si>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</si>
  <si>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</si>
  <si>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</si>
  <si>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</si>
  <si>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</si>
  <si>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</si>
  <si>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</si>
  <si>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</si>
  <si>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</si>
  <si>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</si>
  <si>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</si>
  <si>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</si>
  <si>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</si>
  <si>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</si>
  <si>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</si>
  <si>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</si>
  <si>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</si>
  <si>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</si>
  <si>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</si>
  <si>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</si>
  <si>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</si>
  <si>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</si>
  <si>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</si>
  <si>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</si>
  <si>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</si>
  <si>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</si>
  <si>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</si>
  <si>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</si>
  <si>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</si>
  <si>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</si>
  <si>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</si>
  <si>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</si>
  <si>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</si>
  <si>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</si>
  <si>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</si>
  <si>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</si>
  <si>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</si>
  <si>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</si>
  <si>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</si>
  <si>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</si>
  <si>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</si>
  <si>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</si>
  <si>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</si>
  <si>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</si>
  <si>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</si>
  <si>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</si>
  <si>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</si>
  <si>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</si>
  <si>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</si>
  <si>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</si>
  <si>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</si>
  <si>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</si>
  <si>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</si>
  <si>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</si>
  <si>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</si>
  <si>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</si>
  <si>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</si>
  <si>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</si>
  <si>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</si>
  <si>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</si>
  <si>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</si>
  <si>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</si>
  <si>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</si>
  <si>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</si>
  <si>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</si>
  <si>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</si>
  <si>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</si>
  <si>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</si>
  <si>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</si>
  <si>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</si>
  <si>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</si>
  <si>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</si>
  <si>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</si>
  <si>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</si>
  <si>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</si>
  <si>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</si>
  <si>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</si>
  <si>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</si>
  <si>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</si>
  <si>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</si>
  <si>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</si>
  <si>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</si>
  <si>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</si>
  <si>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</si>
  <si>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</si>
  <si>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</si>
  <si>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</si>
  <si>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</si>
  <si>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</si>
  <si>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</si>
  <si>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</si>
  <si>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</si>
  <si>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</si>
  <si>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</si>
  <si>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</si>
  <si>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</si>
  <si>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</si>
  <si>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</si>
  <si>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</si>
  <si>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</si>
  <si>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</si>
  <si>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</si>
  <si>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</si>
  <si>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</si>
  <si>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</si>
  <si>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</si>
  <si>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</si>
  <si>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</si>
  <si>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</si>
  <si>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</si>
  <si>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</si>
  <si>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</si>
  <si>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</si>
  <si>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</si>
  <si>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</si>
  <si>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</si>
  <si>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</si>
  <si>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</si>
  <si>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</si>
  <si>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</si>
  <si>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</si>
  <si>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</si>
  <si>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</si>
  <si>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</si>
  <si>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</si>
  <si>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</si>
  <si>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</si>
  <si>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</si>
  <si>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</si>
  <si>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</si>
  <si>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</si>
  <si>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</si>
  <si>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</si>
  <si>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</si>
  <si>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</si>
  <si>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</si>
  <si>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</si>
  <si>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</si>
  <si>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</si>
  <si>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</si>
  <si>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</si>
  <si>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</si>
  <si>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</si>
  <si>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</si>
  <si>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</si>
  <si>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</si>
  <si>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</si>
  <si>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</si>
  <si>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</si>
  <si>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</si>
  <si>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</si>
  <si>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</si>
  <si>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</si>
  <si>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</si>
  <si>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</si>
  <si>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</si>
  <si>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</si>
  <si>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</si>
  <si>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</si>
  <si>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</si>
  <si>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</si>
  <si>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</si>
  <si>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</si>
  <si>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</si>
  <si>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</si>
  <si>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</si>
  <si>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</si>
  <si>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</si>
  <si>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</si>
  <si>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</si>
  <si>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</si>
  <si>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</si>
  <si>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</si>
  <si>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</si>
  <si>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</si>
  <si>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</si>
  <si>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</si>
  <si>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</si>
  <si>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</si>
  <si>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</si>
  <si>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</si>
  <si>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</si>
  <si>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</si>
  <si>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</si>
  <si>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</si>
  <si>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</si>
  <si>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</si>
  <si>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</si>
  <si>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</si>
  <si>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</si>
  <si>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</si>
  <si>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</si>
  <si>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</si>
  <si>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</si>
  <si>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</si>
  <si>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</si>
  <si>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</si>
  <si>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</si>
  <si>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</si>
  <si>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</si>
  <si>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</si>
  <si>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</si>
  <si>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</si>
  <si>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</si>
  <si>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</si>
  <si>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</si>
  <si>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</si>
  <si>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</si>
  <si>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</si>
  <si>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</si>
  <si>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</si>
  <si>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</si>
  <si>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</si>
  <si>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</si>
  <si>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</si>
  <si>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</si>
  <si>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</si>
  <si>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</si>
  <si>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</si>
  <si>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</si>
  <si>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</si>
  <si>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</si>
  <si>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</si>
  <si>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</si>
  <si>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</si>
  <si>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</si>
  <si>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</si>
  <si>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</si>
  <si>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</si>
  <si>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</si>
  <si>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</si>
  <si>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</si>
  <si>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</si>
  <si>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</si>
  <si>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</si>
  <si>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</si>
  <si>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</si>
  <si>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</si>
  <si>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</si>
  <si>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</si>
  <si>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</si>
  <si>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</si>
  <si>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</si>
  <si>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</si>
  <si>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</si>
  <si>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</si>
  <si>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</si>
  <si>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</si>
  <si>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</si>
  <si>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</si>
  <si>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</si>
  <si>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</si>
  <si>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</si>
  <si>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</si>
  <si>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</si>
  <si>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</si>
  <si>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</si>
  <si>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</si>
  <si>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</si>
  <si>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</si>
  <si>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</si>
  <si>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</si>
  <si>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</si>
  <si>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</si>
  <si>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</si>
  <si>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</si>
  <si>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</si>
  <si>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</si>
  <si>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</si>
  <si>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</si>
  <si>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</si>
  <si>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</si>
  <si>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</si>
  <si>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</si>
  <si>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</si>
  <si>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</si>
  <si>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</si>
  <si>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</si>
  <si>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</si>
  <si>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</si>
  <si>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</si>
  <si>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</si>
  <si>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</si>
  <si>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</si>
  <si>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</si>
  <si>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</si>
  <si>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</si>
  <si>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</si>
  <si>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</si>
  <si>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</si>
  <si>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</si>
  <si>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</si>
  <si>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</si>
  <si>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</si>
  <si>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</si>
  <si>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</si>
  <si>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</si>
  <si>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</si>
  <si>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</si>
  <si>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</si>
  <si>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</si>
  <si>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</si>
  <si>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</si>
  <si>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</si>
  <si>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</si>
  <si>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</si>
  <si>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</si>
  <si>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</si>
  <si>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</si>
  <si>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</si>
  <si>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</si>
  <si>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</si>
  <si>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</si>
  <si>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</si>
  <si>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</si>
  <si>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</si>
  <si>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</si>
  <si>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</si>
  <si>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</si>
  <si>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</si>
  <si>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</si>
  <si>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</si>
  <si>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</si>
  <si>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</si>
  <si>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</si>
  <si>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</si>
  <si>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</si>
  <si>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</si>
  <si>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</si>
  <si>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</si>
  <si>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</si>
  <si>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</si>
  <si>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</si>
  <si>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</si>
  <si>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</si>
  <si>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</si>
  <si>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</si>
  <si>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</si>
  <si>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</si>
  <si>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</si>
  <si>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</si>
  <si>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</si>
  <si>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</si>
  <si>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</si>
  <si>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</si>
  <si>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</si>
  <si>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</si>
  <si>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</si>
  <si>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</si>
  <si>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</si>
  <si>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</si>
  <si>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</si>
  <si>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</si>
  <si>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</si>
  <si>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</si>
  <si>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</si>
  <si>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</si>
  <si>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</si>
  <si>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</si>
  <si>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</si>
  <si>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</si>
  <si>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</si>
  <si>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</si>
  <si>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</si>
  <si>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</si>
  <si>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</si>
  <si>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</si>
  <si>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</si>
  <si>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</si>
  <si>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</si>
  <si>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</si>
  <si>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</si>
  <si>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</si>
  <si>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</si>
  <si>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</si>
  <si>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</si>
  <si>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</si>
  <si>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</si>
  <si>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</si>
  <si>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</si>
  <si>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</si>
  <si>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</si>
  <si>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</si>
  <si>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</si>
  <si>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</si>
  <si>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</si>
  <si>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</si>
  <si>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</si>
  <si>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</si>
  <si>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</si>
  <si>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</si>
  <si>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</si>
  <si>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</si>
  <si>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</si>
  <si>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</si>
  <si>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</si>
  <si>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</si>
  <si>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</si>
  <si>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</si>
  <si>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</si>
  <si>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</si>
  <si>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</si>
  <si>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</si>
  <si>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</si>
  <si>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</si>
  <si>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</si>
  <si>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</si>
  <si>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</si>
  <si>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</si>
  <si>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</si>
  <si>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</si>
  <si>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</si>
  <si>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</si>
  <si>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</si>
  <si>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</si>
  <si>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</si>
  <si>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</si>
  <si>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</si>
  <si>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</si>
  <si>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</si>
  <si>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</si>
  <si>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</si>
  <si>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</si>
  <si>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</si>
  <si>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</si>
  <si>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</si>
  <si>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</si>
  <si>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</si>
  <si>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</si>
  <si>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</si>
  <si>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</si>
  <si>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</si>
  <si>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</si>
  <si>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</si>
  <si>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</si>
  <si>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</si>
  <si>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</si>
  <si>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</si>
  <si>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</si>
  <si>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</si>
  <si>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</si>
  <si>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</si>
  <si>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</si>
  <si>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</si>
  <si>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</si>
  <si>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</si>
  <si>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</si>
  <si>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</si>
  <si>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</si>
  <si>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</si>
  <si>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</si>
  <si>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</si>
  <si>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</si>
  <si>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</si>
  <si>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</si>
  <si>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</si>
  <si>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</si>
  <si>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</si>
  <si>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</si>
  <si>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</si>
  <si>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</si>
  <si>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</si>
  <si>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</si>
  <si>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</si>
  <si>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</si>
  <si>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</si>
  <si>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</si>
  <si>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</si>
  <si>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</si>
  <si>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</si>
  <si>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</si>
  <si>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</si>
  <si>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</si>
  <si>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</si>
  <si>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</si>
  <si>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</si>
  <si>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</si>
  <si>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</si>
  <si>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</si>
  <si>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</si>
  <si>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</si>
  <si>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</si>
  <si>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</si>
  <si>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</si>
  <si>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</si>
  <si>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</si>
  <si>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</si>
  <si>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</si>
  <si>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</si>
  <si>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</si>
  <si>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</si>
  <si>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</si>
  <si>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</si>
  <si>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</si>
  <si>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</si>
  <si>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</si>
  <si>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</si>
  <si>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</si>
  <si>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</si>
  <si>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</si>
  <si>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</si>
  <si>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</si>
  <si>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</si>
  <si>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</si>
  <si>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</si>
  <si>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</si>
  <si>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</si>
  <si>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</si>
  <si>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</si>
  <si>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</si>
  <si>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</si>
  <si>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</si>
  <si>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</si>
  <si>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</si>
  <si>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</si>
  <si>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</si>
  <si>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</si>
  <si>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</si>
  <si>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</si>
  <si>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</si>
  <si>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</si>
  <si>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</si>
  <si>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</si>
  <si>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</si>
  <si>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</si>
  <si>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</si>
  <si>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</si>
  <si>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</si>
  <si>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</si>
  <si>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</si>
  <si>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</si>
  <si>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</si>
  <si>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</si>
  <si>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</si>
  <si>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</si>
  <si>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</si>
  <si>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</si>
  <si>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</si>
  <si>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</si>
  <si>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</si>
  <si>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</si>
  <si>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</si>
  <si>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</si>
  <si>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</si>
  <si>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</si>
  <si>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</si>
  <si>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</si>
  <si>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</si>
  <si>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</si>
  <si>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</si>
  <si>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</si>
  <si>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</si>
  <si>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</si>
  <si>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</si>
  <si>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</si>
  <si>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</si>
  <si>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</si>
  <si>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</si>
  <si>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</si>
  <si>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</si>
  <si>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</si>
  <si>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</si>
  <si>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</si>
  <si>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</si>
  <si>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</si>
  <si>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</si>
  <si>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</si>
  <si>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</si>
  <si>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</si>
  <si>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</si>
  <si>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</si>
  <si>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</si>
  <si>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</si>
  <si>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</si>
  <si>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</si>
  <si>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</si>
  <si>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</si>
  <si>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</si>
  <si>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</si>
  <si>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</si>
  <si>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</si>
  <si>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</si>
  <si>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</si>
  <si>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</si>
  <si>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</si>
  <si>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</si>
  <si>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</si>
  <si>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</si>
  <si>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</si>
  <si>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</si>
  <si>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</si>
  <si>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</si>
  <si>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</si>
  <si>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</si>
  <si>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</si>
  <si>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</si>
  <si>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</si>
  <si>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</si>
  <si>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</si>
  <si>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</si>
  <si>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</si>
  <si>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</si>
  <si>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</si>
  <si>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</si>
  <si>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</si>
  <si>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</si>
  <si>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</si>
  <si>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</si>
  <si>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</si>
  <si>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</si>
  <si>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</si>
  <si>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</si>
  <si>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</si>
  <si>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</si>
  <si>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</si>
  <si>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</si>
  <si>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</si>
  <si>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</si>
  <si>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</si>
  <si>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</si>
  <si>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</si>
  <si>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</si>
  <si>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</si>
  <si>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</si>
  <si>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</si>
  <si>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</si>
  <si>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</si>
  <si>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</si>
  <si>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</si>
  <si>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</si>
  <si>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</si>
  <si>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</si>
  <si>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</si>
  <si>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</si>
  <si>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</si>
  <si>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</si>
  <si>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</si>
  <si>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</si>
  <si>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</si>
  <si>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</si>
  <si>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</si>
  <si>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</si>
  <si>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</si>
  <si>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</si>
  <si>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</si>
  <si>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</si>
  <si>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</si>
  <si>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</si>
  <si>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</si>
  <si>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</si>
  <si>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</si>
  <si>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</si>
  <si>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</si>
  <si>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</si>
  <si>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</si>
  <si>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</si>
  <si>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</si>
  <si>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</si>
  <si>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</si>
  <si>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</si>
  <si>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</si>
  <si>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</si>
  <si>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</si>
  <si>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</si>
  <si>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</si>
  <si>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</si>
  <si>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</si>
  <si>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</si>
  <si>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</si>
  <si>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</si>
  <si>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</si>
  <si>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</si>
  <si>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</si>
  <si>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</si>
  <si>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</si>
  <si>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</si>
  <si>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</si>
  <si>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</si>
  <si>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</si>
  <si>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</si>
  <si>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</si>
  <si>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</si>
  <si>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</si>
  <si>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</si>
  <si>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</si>
  <si>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</si>
  <si>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</si>
  <si>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</si>
  <si>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</si>
  <si>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</si>
  <si>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</si>
  <si>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</si>
  <si>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</si>
  <si>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</si>
  <si>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</si>
  <si>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</si>
  <si>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</si>
  <si>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</si>
  <si>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</si>
  <si>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</si>
  <si>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</si>
  <si>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</si>
  <si>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</si>
  <si>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</si>
  <si>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</si>
  <si>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</si>
  <si>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</si>
  <si>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</si>
  <si>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</si>
  <si>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</si>
  <si>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</si>
  <si>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</si>
  <si>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</si>
  <si>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</si>
  <si>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</si>
  <si>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</si>
  <si>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</si>
  <si>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</si>
  <si>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</si>
  <si>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</si>
  <si>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</si>
  <si>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</si>
  <si>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</si>
  <si>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</si>
  <si>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</si>
  <si>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</si>
  <si>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</si>
  <si>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</si>
  <si>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</si>
  <si>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</si>
  <si>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</si>
  <si>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</si>
  <si>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</si>
  <si>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</si>
  <si>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</si>
  <si>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</si>
  <si>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</si>
  <si>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</si>
  <si>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</si>
  <si>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</si>
  <si>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</si>
  <si>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</si>
  <si>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</si>
  <si>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</si>
  <si>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</si>
  <si>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</si>
  <si>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</si>
  <si>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</si>
  <si>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</si>
  <si>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</si>
  <si>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</si>
  <si>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</si>
  <si>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</si>
  <si>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</si>
  <si>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</si>
  <si>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</si>
  <si>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</si>
  <si>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</si>
  <si>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</si>
  <si>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</si>
  <si>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</si>
  <si>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</si>
  <si>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</si>
  <si>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</si>
  <si>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</si>
  <si>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</si>
  <si>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</si>
  <si>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</si>
  <si>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</si>
  <si>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</si>
  <si>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</si>
  <si>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</si>
  <si>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</si>
  <si>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</si>
  <si>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</si>
  <si>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</si>
  <si>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</si>
  <si>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</si>
  <si>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</si>
  <si>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</si>
  <si>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</si>
  <si>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</si>
  <si>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</si>
  <si>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</si>
  <si>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</si>
  <si>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</si>
  <si>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</si>
  <si>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</si>
  <si>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</si>
  <si>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</si>
  <si>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</si>
  <si>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</si>
  <si>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</si>
  <si>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</si>
  <si>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</si>
  <si>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</si>
  <si>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</si>
  <si>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</si>
  <si>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</si>
  <si>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</si>
  <si>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</si>
  <si>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</si>
  <si>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</si>
  <si>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</si>
  <si>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</si>
  <si>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</si>
  <si>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</si>
  <si>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</si>
  <si>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</si>
  <si>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</si>
  <si>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</si>
  <si>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</si>
  <si>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</si>
  <si>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</si>
  <si>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</si>
  <si>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</si>
  <si>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</si>
  <si>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</si>
  <si>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</si>
  <si>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</si>
  <si>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</si>
  <si>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</si>
  <si>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</si>
  <si>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</si>
  <si>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</si>
  <si>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</si>
  <si>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</si>
  <si>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</si>
  <si>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</si>
  <si>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</si>
  <si>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</si>
  <si>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</si>
  <si>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</si>
  <si>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</si>
  <si>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</si>
  <si>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</si>
  <si>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</si>
  <si>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</si>
  <si>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</si>
  <si>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</si>
  <si>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</si>
  <si>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</si>
  <si>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</si>
  <si>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</si>
  <si>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</si>
  <si>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</si>
  <si>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</si>
  <si>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</si>
  <si>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</si>
  <si>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</si>
  <si>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</si>
  <si>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</si>
  <si>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</si>
  <si>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</si>
  <si>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</si>
  <si>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</si>
  <si>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</si>
  <si>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</si>
  <si>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</si>
  <si>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</si>
  <si>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</si>
  <si>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</si>
  <si>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</si>
  <si>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</si>
  <si>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</si>
  <si>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</si>
  <si>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</si>
  <si>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</si>
  <si>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</si>
  <si>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</si>
  <si>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</si>
  <si>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</si>
  <si>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</si>
  <si>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</si>
  <si>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</si>
  <si>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</si>
  <si>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</si>
  <si>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</si>
  <si>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</si>
  <si>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</si>
  <si>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</si>
  <si>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</si>
  <si>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</si>
  <si>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</si>
  <si>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</si>
  <si>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</si>
  <si>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</si>
  <si>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</si>
  <si>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</si>
  <si>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</si>
  <si>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</si>
  <si>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</si>
  <si>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</si>
  <si>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</si>
  <si>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</si>
  <si>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</si>
  <si>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</si>
  <si>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</si>
  <si>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</si>
  <si>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</si>
  <si>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</si>
  <si>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</si>
  <si>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</si>
  <si>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</si>
  <si>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</si>
  <si>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</si>
  <si>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</si>
  <si>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</si>
  <si>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</si>
  <si>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</si>
  <si>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</si>
  <si>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</si>
  <si>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</si>
  <si>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</si>
  <si>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</si>
  <si>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</si>
  <si>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</si>
  <si>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</si>
  <si>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</si>
  <si>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</si>
  <si>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</si>
  <si>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</si>
  <si>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</si>
  <si>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</si>
  <si>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</si>
  <si>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</si>
  <si>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</si>
  <si>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</si>
  <si>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</si>
  <si>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</si>
  <si>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</si>
  <si>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</si>
  <si>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</si>
  <si>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</si>
  <si>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</si>
  <si>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</si>
  <si>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</si>
  <si>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</si>
  <si>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</si>
  <si>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</si>
  <si>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</si>
  <si>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</si>
  <si>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</si>
  <si>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</si>
  <si>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</si>
  <si>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</si>
  <si>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</si>
  <si>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</si>
  <si>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</si>
  <si>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</si>
  <si>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</si>
  <si>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</si>
  <si>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</si>
  <si>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</si>
  <si>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</si>
  <si>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</si>
  <si>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</si>
  <si>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</si>
  <si>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</si>
  <si>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</si>
  <si>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</si>
  <si>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</si>
  <si>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</si>
  <si>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</si>
  <si>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</si>
  <si>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</si>
  <si>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</si>
  <si>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</si>
  <si>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</si>
  <si>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</si>
  <si>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</si>
  <si>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</si>
  <si>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</si>
  <si>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</si>
  <si>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</si>
  <si>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</si>
  <si>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</si>
  <si>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</si>
  <si>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</si>
  <si>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</si>
  <si>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</si>
  <si>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</si>
  <si>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</si>
  <si>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</si>
  <si>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</si>
  <si>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</si>
  <si>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</si>
  <si>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</si>
  <si>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</si>
  <si>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</si>
  <si>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</si>
  <si>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</si>
  <si>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</si>
  <si>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</si>
  <si>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</si>
  <si>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</si>
  <si>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</si>
  <si>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</si>
  <si>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</si>
  <si>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</si>
  <si>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</si>
  <si>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</si>
  <si>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</si>
  <si>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</si>
  <si>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</si>
  <si>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</si>
  <si>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</si>
  <si>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</si>
  <si>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</si>
  <si>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</si>
  <si>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</si>
  <si>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</si>
  <si>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</si>
  <si>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</si>
  <si>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</si>
  <si>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</si>
  <si>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</si>
  <si>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</si>
  <si>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</si>
  <si>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</si>
  <si>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</si>
  <si>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</si>
  <si>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</si>
  <si>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</si>
  <si>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</si>
  <si>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</si>
  <si>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</si>
  <si>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</si>
  <si>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</si>
  <si>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</si>
  <si>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</si>
  <si>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</si>
  <si>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</si>
  <si>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</si>
  <si>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</si>
  <si>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</si>
  <si>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</si>
  <si>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</si>
  <si>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</si>
  <si>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</si>
  <si>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</si>
  <si>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</si>
  <si>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</si>
  <si>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</si>
  <si>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</si>
  <si>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</si>
  <si>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</si>
  <si>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</si>
  <si>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</si>
  <si>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</si>
  <si>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</si>
  <si>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</si>
  <si>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</si>
  <si>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</si>
  <si>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</si>
  <si>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</si>
  <si>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</si>
  <si>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</si>
  <si>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</si>
  <si>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</si>
  <si>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</si>
  <si>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</si>
  <si>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</si>
  <si>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</si>
  <si>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</si>
  <si>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</si>
  <si>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</si>
  <si>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</si>
  <si>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</si>
  <si>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</si>
  <si>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</si>
  <si>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</si>
  <si>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</si>
  <si>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</si>
  <si>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</si>
  <si>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</si>
  <si>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</si>
  <si>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</si>
  <si>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</si>
  <si>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</si>
  <si>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</si>
  <si>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</si>
  <si>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</si>
  <si>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</si>
  <si>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</si>
  <si>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</si>
  <si>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</si>
  <si>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</si>
  <si>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</si>
  <si>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</si>
  <si>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</si>
  <si>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</si>
  <si>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</si>
  <si>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</si>
  <si>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</si>
  <si>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</si>
  <si>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</si>
  <si>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</si>
  <si>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</si>
  <si>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</si>
  <si>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</si>
  <si>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</si>
  <si>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</si>
  <si>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</si>
  <si>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</si>
  <si>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</si>
  <si>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</si>
  <si>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</si>
  <si>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</si>
  <si>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</si>
  <si>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</si>
  <si>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</si>
  <si>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</si>
  <si>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</si>
  <si>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</si>
  <si>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</si>
  <si>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</si>
  <si>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</si>
  <si>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</si>
  <si>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</si>
  <si>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</si>
  <si>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</si>
  <si>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</si>
  <si>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</si>
  <si>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</si>
  <si>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</si>
  <si>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</si>
  <si>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</si>
  <si>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</si>
  <si>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</si>
  <si>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</si>
  <si>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</si>
  <si>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</si>
  <si>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</si>
  <si>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</si>
  <si>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</si>
  <si>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</si>
  <si>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</si>
  <si>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</si>
  <si>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</si>
  <si>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</si>
  <si>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</si>
  <si>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</si>
  <si>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</si>
  <si>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</si>
  <si>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</si>
  <si>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</si>
  <si>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</si>
  <si>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</si>
  <si>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</si>
  <si>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</si>
  <si>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</si>
  <si>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</si>
  <si>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</si>
  <si>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</si>
  <si>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</si>
  <si>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</si>
  <si>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</si>
  <si>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</si>
  <si>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</si>
  <si>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</si>
  <si>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</si>
  <si>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</si>
  <si>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</si>
  <si>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</si>
  <si>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</si>
  <si>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</si>
  <si>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</si>
  <si>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</si>
  <si>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</si>
  <si>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</si>
  <si>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</si>
  <si>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</si>
  <si>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</si>
  <si>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</si>
  <si>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</si>
  <si>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</si>
  <si>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</si>
  <si>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</si>
  <si>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</si>
  <si>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</si>
  <si>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</si>
  <si>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</si>
  <si>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</si>
  <si>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</si>
  <si>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</si>
  <si>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</si>
  <si>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</si>
  <si>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</si>
  <si>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</si>
  <si>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</si>
  <si>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</si>
  <si>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</si>
  <si>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</si>
  <si>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</si>
  <si>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</si>
  <si>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</si>
  <si>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</si>
  <si>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</si>
  <si>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</si>
  <si>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</si>
  <si>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</si>
  <si>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</si>
  <si>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</si>
  <si>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</si>
  <si>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</si>
  <si>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</si>
  <si>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</si>
  <si>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</si>
  <si>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</si>
  <si>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</si>
  <si>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</si>
  <si>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</si>
  <si>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</si>
  <si>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</si>
  <si>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</si>
  <si>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</si>
  <si>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</si>
  <si>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</si>
  <si>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</si>
  <si>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</si>
  <si>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</si>
  <si>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</si>
  <si>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</si>
  <si>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</si>
  <si>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</si>
  <si>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</si>
  <si>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</si>
  <si>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</si>
  <si>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</si>
  <si>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</si>
  <si>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</si>
  <si>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</si>
  <si>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</si>
  <si>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</si>
  <si>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</si>
  <si>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</si>
  <si>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</si>
  <si>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</si>
  <si>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</si>
  <si>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</si>
  <si>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</si>
  <si>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</si>
  <si>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</si>
  <si>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</si>
  <si>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</si>
  <si>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</si>
  <si>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</si>
  <si>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</si>
  <si>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</si>
  <si>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</si>
  <si>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</si>
  <si>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</si>
  <si>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</si>
  <si>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</si>
  <si>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</si>
  <si>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</si>
  <si>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</si>
  <si>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</si>
  <si>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</si>
  <si>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</si>
  <si>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</si>
  <si>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</si>
  <si>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</si>
  <si>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</si>
  <si>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</si>
  <si>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</si>
  <si>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</si>
  <si>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</si>
  <si>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</si>
  <si>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</si>
  <si>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</si>
  <si>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</si>
  <si>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</si>
  <si>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</si>
  <si>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</si>
  <si>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</si>
  <si>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</si>
  <si>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</si>
  <si>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</si>
  <si>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</si>
  <si>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</si>
  <si>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</si>
  <si>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</si>
  <si>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</si>
  <si>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</si>
  <si>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</si>
  <si>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</si>
  <si>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</si>
  <si>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</si>
  <si>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</si>
  <si>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</si>
  <si>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</si>
  <si>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</si>
  <si>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</si>
  <si>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</si>
  <si>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</si>
  <si>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</si>
  <si>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</si>
  <si>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</si>
  <si>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</si>
  <si>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</si>
  <si>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</si>
  <si>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</si>
  <si>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</si>
  <si>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</si>
  <si>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</si>
  <si>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</si>
  <si>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</si>
  <si>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</si>
  <si>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</si>
  <si>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</si>
  <si>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</si>
  <si>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</si>
  <si>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</si>
  <si>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</si>
  <si>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</si>
  <si>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</si>
  <si>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</si>
  <si>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</si>
  <si>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</si>
  <si>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</si>
  <si>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</si>
  <si>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</si>
  <si>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</si>
  <si>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</si>
  <si>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</si>
  <si>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</si>
  <si>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</si>
  <si>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</si>
  <si>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</si>
  <si>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</si>
  <si>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</si>
  <si>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</si>
  <si>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</si>
  <si>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</si>
  <si>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</si>
  <si>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</si>
  <si>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</si>
  <si>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</si>
  <si>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</si>
  <si>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</si>
  <si>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</si>
  <si>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</si>
  <si>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</si>
  <si>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</si>
  <si>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</si>
  <si>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</si>
  <si>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</si>
  <si>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</si>
  <si>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</si>
  <si>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</si>
  <si>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</si>
  <si>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</si>
  <si>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</si>
  <si>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</si>
  <si>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</si>
  <si>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</si>
  <si>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</si>
  <si>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</si>
  <si>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</si>
  <si>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</si>
  <si>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</si>
  <si>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</si>
  <si>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</si>
  <si>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</si>
  <si>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</si>
  <si>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</si>
  <si>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</si>
  <si>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</si>
  <si>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</si>
  <si>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</si>
  <si>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</si>
  <si>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</si>
  <si>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</si>
  <si>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</si>
  <si>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</si>
  <si>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</si>
  <si>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</si>
  <si>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</si>
  <si>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</si>
  <si>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</si>
  <si>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</si>
  <si>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</si>
  <si>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</si>
  <si>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</si>
  <si>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</si>
  <si>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</si>
  <si>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</si>
  <si>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</si>
  <si>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</si>
  <si>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</si>
  <si>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</si>
  <si>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</si>
  <si>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</si>
  <si>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</si>
  <si>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</si>
  <si>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</si>
  <si>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</si>
  <si>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</si>
  <si>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</si>
  <si>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</si>
  <si>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</si>
  <si>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</si>
  <si>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</si>
  <si>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</si>
  <si>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</si>
  <si>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</si>
  <si>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</si>
  <si>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</si>
  <si>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</si>
  <si>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</si>
  <si>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</si>
  <si>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</si>
  <si>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</si>
  <si>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</si>
  <si>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</si>
  <si>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</si>
  <si>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</si>
  <si>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</si>
  <si>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</si>
  <si>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</si>
  <si>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</si>
  <si>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</si>
  <si>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</si>
  <si>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</si>
  <si>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</si>
  <si>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</si>
  <si>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</si>
  <si>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</si>
  <si>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</si>
  <si>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</si>
  <si>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</si>
  <si>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</si>
  <si>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</si>
  <si>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</si>
  <si>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</si>
  <si>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</si>
  <si>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</si>
  <si>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</si>
  <si>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</si>
  <si>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</si>
  <si>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</si>
  <si>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</si>
  <si>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</si>
  <si>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</si>
  <si>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</si>
  <si>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</si>
  <si>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</si>
  <si>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</si>
  <si>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</si>
  <si>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</si>
  <si>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</si>
  <si>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</si>
  <si>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</si>
  <si>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</si>
  <si>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</si>
  <si>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</si>
  <si>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</si>
  <si>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</si>
  <si>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</si>
  <si>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</si>
  <si>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</si>
  <si>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</si>
  <si>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</si>
  <si>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</si>
  <si>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</si>
  <si>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</si>
  <si>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</si>
  <si>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</si>
  <si>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</si>
  <si>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</si>
  <si>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</si>
  <si>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</si>
  <si>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</si>
  <si>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</si>
  <si>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</si>
  <si>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</si>
  <si>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</si>
  <si>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</si>
  <si>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</si>
  <si>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</si>
  <si>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</si>
  <si>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</si>
  <si>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</si>
  <si>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</si>
  <si>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</si>
  <si>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</si>
  <si>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</si>
  <si>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</si>
  <si>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</si>
  <si>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</si>
  <si>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</si>
  <si>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</si>
  <si>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</si>
  <si>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</si>
  <si>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</si>
  <si>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</si>
  <si>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</si>
  <si>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</si>
  <si>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</si>
  <si>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</si>
  <si>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</si>
  <si>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</si>
  <si>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</si>
  <si>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</si>
  <si>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</si>
  <si>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</si>
  <si>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</si>
  <si>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</si>
  <si>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</si>
  <si>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</si>
  <si>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</si>
  <si>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</si>
  <si>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</si>
  <si>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</si>
  <si>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</si>
  <si>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</si>
  <si>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</si>
  <si>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</si>
  <si>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</si>
  <si>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</si>
  <si>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</si>
  <si>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</si>
  <si>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</si>
  <si>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</si>
  <si>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</si>
  <si>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</si>
  <si>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</si>
  <si>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</si>
  <si>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</si>
  <si>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</si>
  <si>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</si>
  <si>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</si>
  <si>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</si>
  <si>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</si>
  <si>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</si>
  <si>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</si>
  <si>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</si>
  <si>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</si>
  <si>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</si>
  <si>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</si>
  <si>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</si>
  <si>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</si>
  <si>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</si>
  <si>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</si>
  <si>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</si>
  <si>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</si>
  <si>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</si>
  <si>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</si>
  <si>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</si>
  <si>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</si>
  <si>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</si>
  <si>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</si>
  <si>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</si>
  <si>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</si>
  <si>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</si>
  <si>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</si>
  <si>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</si>
  <si>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</si>
  <si>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</si>
  <si>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</si>
  <si>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</si>
  <si>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</si>
  <si>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</si>
  <si>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</si>
  <si>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</si>
  <si>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</si>
  <si>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</si>
  <si>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</si>
  <si>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</si>
  <si>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</si>
  <si>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</si>
  <si>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</si>
  <si>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</si>
  <si>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</si>
  <si>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</si>
  <si>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</si>
  <si>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</si>
  <si>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</si>
  <si>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</si>
  <si>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</si>
  <si>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</si>
  <si>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</si>
  <si>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</si>
  <si>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</si>
  <si>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</si>
  <si>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</si>
  <si>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</si>
  <si>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</si>
  <si>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</si>
  <si>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</si>
  <si>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</si>
  <si>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</si>
  <si>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</si>
  <si>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</si>
  <si>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</si>
  <si>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</si>
  <si>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</si>
  <si>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</si>
  <si>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</si>
  <si>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</si>
  <si>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</si>
  <si>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</si>
  <si>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</si>
  <si>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</si>
  <si>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</si>
  <si>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</si>
  <si>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</si>
  <si>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</si>
  <si>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</si>
  <si>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</si>
  <si>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</si>
  <si>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</si>
  <si>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</si>
  <si>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</si>
  <si>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</si>
  <si>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</si>
  <si>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</si>
  <si>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</si>
  <si>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</si>
  <si>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</si>
  <si>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</si>
  <si>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</si>
  <si>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</si>
  <si>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</si>
  <si>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</si>
  <si>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</si>
  <si>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</si>
  <si>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</si>
  <si>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</si>
  <si>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</si>
  <si>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</si>
  <si>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</si>
  <si>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</si>
  <si>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</si>
  <si>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</si>
  <si>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</si>
  <si>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</si>
  <si>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</si>
  <si>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</si>
  <si>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</si>
  <si>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</si>
  <si>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</si>
  <si>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</si>
  <si>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</si>
  <si>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</si>
  <si>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</si>
  <si>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</si>
  <si>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</si>
  <si>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</si>
  <si>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</si>
  <si>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</si>
  <si>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</si>
  <si>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</si>
  <si>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</si>
  <si>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</si>
  <si>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</si>
  <si>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</si>
  <si>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</si>
  <si>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</si>
  <si>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</si>
  <si>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</si>
  <si>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</si>
  <si>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</si>
  <si>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</si>
  <si>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</si>
  <si>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</si>
  <si>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</si>
  <si>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</si>
  <si>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</si>
  <si>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</si>
  <si>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</si>
  <si>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</si>
  <si>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</si>
  <si>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</si>
  <si>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</si>
  <si>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</si>
  <si>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</si>
  <si>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</si>
  <si>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</si>
  <si>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</si>
  <si>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</si>
  <si>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</si>
  <si>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</si>
  <si>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</si>
  <si>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</si>
  <si>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</si>
  <si>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</si>
  <si>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</si>
  <si>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</si>
  <si>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</si>
  <si>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</si>
  <si>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</si>
  <si>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</si>
  <si>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</si>
  <si>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</si>
  <si>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</si>
  <si>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</si>
  <si>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</si>
  <si>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</si>
  <si>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</si>
  <si>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</si>
  <si>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</si>
  <si>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</si>
  <si>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</si>
  <si>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</si>
  <si>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</si>
  <si>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</si>
  <si>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</si>
  <si>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</si>
  <si>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</si>
  <si>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</si>
  <si>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</si>
  <si>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</si>
  <si>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</si>
  <si>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</si>
  <si>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</si>
  <si>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</si>
  <si>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</si>
  <si>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</si>
  <si>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</si>
  <si>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</si>
  <si>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</si>
  <si>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</si>
  <si>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</si>
  <si>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</si>
  <si>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</si>
  <si>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</si>
  <si>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</si>
  <si>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</si>
  <si>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</si>
  <si>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</si>
  <si>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</si>
  <si>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</si>
  <si>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</si>
  <si>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</si>
  <si>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</si>
  <si>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</si>
  <si>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</si>
  <si>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</si>
  <si>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</si>
  <si>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</si>
  <si>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</si>
  <si>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</si>
  <si>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</si>
  <si>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</si>
  <si>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</si>
  <si>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</si>
  <si>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</si>
  <si>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</si>
  <si>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</si>
  <si>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</si>
  <si>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</si>
  <si>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</si>
  <si>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</si>
  <si>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</si>
  <si>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</si>
  <si>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</si>
  <si>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</si>
  <si>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</si>
  <si>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</si>
  <si>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</si>
  <si>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</si>
  <si>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</si>
  <si>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</si>
  <si>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</si>
  <si>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</si>
  <si>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</si>
  <si>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</si>
  <si>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</si>
  <si>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</si>
  <si>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</si>
  <si>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</si>
  <si>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</si>
  <si>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</si>
  <si>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</si>
  <si>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</si>
  <si>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</si>
  <si>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</si>
  <si>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</si>
  <si>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</si>
  <si>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</si>
  <si>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</si>
  <si>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</si>
  <si>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</si>
  <si>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</si>
  <si>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</si>
  <si>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</si>
  <si>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</si>
  <si>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</si>
  <si>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</si>
  <si>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</si>
  <si>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</si>
  <si>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</si>
  <si>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</si>
  <si>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</si>
  <si>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</si>
  <si>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</si>
  <si>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</si>
  <si>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</si>
  <si>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</si>
  <si>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</si>
  <si>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</si>
  <si>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</si>
  <si>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</si>
  <si>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</si>
  <si>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</si>
  <si>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</si>
  <si>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</si>
  <si>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</si>
  <si>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</si>
  <si>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</si>
  <si>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</si>
  <si>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</si>
  <si>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</si>
  <si>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</si>
  <si>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</si>
  <si>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</si>
  <si>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</si>
  <si>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</si>
  <si>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</si>
  <si>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</si>
  <si>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</si>
  <si>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</si>
  <si>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</si>
  <si>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</si>
  <si>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</si>
  <si>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</si>
  <si>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</si>
  <si>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</si>
  <si>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</si>
  <si>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</si>
  <si>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</si>
  <si>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</si>
  <si>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</si>
  <si>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</si>
  <si>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</si>
  <si>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</si>
  <si>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</si>
  <si>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</si>
  <si>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</si>
  <si>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</si>
  <si>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</si>
  <si>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</si>
  <si>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</si>
  <si>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</si>
  <si>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</si>
  <si>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</si>
  <si>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</si>
  <si>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</si>
  <si>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</si>
  <si>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</si>
  <si>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</si>
  <si>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</si>
  <si>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</si>
  <si>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</si>
  <si>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</si>
  <si>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</si>
  <si>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</si>
  <si>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</si>
  <si>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</si>
  <si>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</si>
  <si>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</si>
  <si>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</si>
  <si>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</si>
  <si>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</si>
  <si>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</si>
  <si>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</si>
  <si>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</si>
  <si>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</si>
  <si>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</si>
  <si>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</si>
  <si>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</si>
  <si>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</si>
  <si>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</si>
  <si>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</si>
  <si>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</si>
  <si>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</si>
  <si>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</si>
  <si>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</si>
  <si>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</si>
  <si>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</si>
  <si>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</si>
  <si>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</si>
  <si>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</si>
  <si>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</si>
  <si>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</si>
  <si>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</si>
  <si>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</si>
  <si>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</si>
  <si>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</si>
  <si>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</si>
  <si>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</si>
  <si>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</si>
  <si>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</si>
  <si>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</si>
  <si>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</si>
  <si>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</si>
  <si>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</si>
  <si>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</si>
  <si>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</si>
  <si>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</si>
  <si>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</si>
  <si>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</si>
  <si>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</si>
  <si>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</si>
  <si>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</si>
  <si>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</si>
  <si>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</si>
  <si>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</si>
  <si>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</si>
  <si>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</si>
  <si>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</si>
  <si>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</si>
  <si>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</si>
  <si>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</si>
  <si>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</si>
  <si>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</si>
  <si>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</si>
  <si>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</si>
  <si>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</si>
  <si>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</si>
  <si>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</si>
  <si>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</si>
  <si>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</si>
  <si>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</si>
  <si>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</si>
  <si>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</si>
  <si>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</si>
  <si>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</si>
  <si>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</si>
  <si>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</si>
  <si>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</si>
  <si>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</si>
  <si>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</si>
  <si>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</si>
  <si>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</si>
  <si>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</si>
  <si>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</si>
  <si>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</si>
  <si>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</si>
  <si>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</si>
  <si>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</si>
  <si>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</si>
  <si>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</si>
  <si>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</si>
  <si>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</si>
  <si>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</si>
  <si>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</si>
  <si>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</si>
  <si>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</si>
  <si>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</si>
  <si>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</si>
  <si>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</si>
  <si>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</si>
  <si>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</si>
  <si>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</si>
  <si>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</si>
  <si>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</si>
  <si>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</si>
  <si>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</si>
  <si>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</si>
  <si>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</si>
  <si>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</si>
  <si>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</si>
  <si>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</si>
  <si>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</si>
  <si>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</si>
  <si>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</si>
  <si>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</si>
  <si>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</si>
  <si>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</si>
  <si>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</si>
  <si>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</si>
  <si>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</si>
  <si>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</si>
  <si>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</si>
  <si>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</si>
  <si>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</si>
  <si>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</si>
  <si>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</si>
  <si>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</si>
  <si>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</si>
  <si>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</si>
  <si>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</si>
  <si>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</si>
  <si>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</si>
  <si>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</si>
  <si>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</si>
  <si>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</si>
  <si>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</si>
  <si>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</si>
  <si>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</si>
  <si>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</si>
  <si>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</si>
  <si>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</si>
  <si>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</si>
  <si>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</si>
  <si>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</si>
  <si>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</si>
  <si>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</si>
  <si>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</si>
  <si>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</si>
  <si>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</si>
  <si>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</si>
  <si>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</si>
  <si>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</si>
  <si>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</si>
  <si>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</si>
  <si>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</si>
  <si>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</si>
  <si>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</si>
  <si>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</si>
  <si>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</si>
  <si>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</si>
  <si>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</si>
  <si>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</si>
  <si>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</si>
  <si>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</si>
  <si>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</si>
  <si>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</si>
  <si>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</si>
  <si>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</si>
  <si>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</si>
  <si>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</si>
  <si>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</si>
  <si>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</si>
  <si>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</si>
  <si>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</si>
  <si>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</si>
  <si>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</si>
  <si>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</si>
  <si>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</si>
  <si>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</si>
  <si>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</si>
  <si>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</si>
  <si>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</si>
  <si>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</si>
  <si>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</si>
  <si>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</si>
  <si>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</si>
  <si>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</si>
  <si>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</si>
  <si>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</si>
  <si>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</si>
  <si>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</si>
  <si>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</si>
  <si>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</si>
  <si>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</si>
  <si>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</si>
  <si>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</si>
  <si>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</si>
  <si>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</si>
  <si>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</si>
  <si>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</si>
  <si>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</si>
  <si>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</si>
  <si>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</si>
  <si>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</si>
  <si>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</si>
  <si>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</si>
  <si>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</si>
  <si>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</si>
  <si>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</si>
  <si>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</si>
  <si>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</si>
  <si>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</si>
  <si>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</si>
  <si>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</si>
  <si>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</si>
  <si>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</si>
  <si>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</si>
  <si>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</si>
  <si>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</si>
  <si>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</si>
  <si>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</si>
  <si>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</si>
  <si>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</si>
  <si>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</si>
  <si>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</si>
  <si>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</si>
  <si>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</si>
  <si>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</si>
  <si>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</si>
  <si>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</si>
  <si>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</si>
  <si>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</si>
  <si>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</si>
  <si>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</si>
  <si>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</si>
  <si>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</si>
  <si>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</si>
  <si>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</si>
  <si>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</si>
  <si>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</si>
  <si>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</si>
  <si>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</si>
  <si>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</si>
  <si>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</si>
  <si>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</si>
  <si>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</si>
  <si>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</si>
  <si>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</si>
  <si>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</si>
  <si>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</si>
  <si>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</si>
  <si>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</si>
  <si>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</si>
  <si>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</si>
  <si>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</si>
  <si>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</si>
  <si>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</si>
  <si>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</si>
  <si>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</si>
  <si>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</si>
  <si>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</si>
  <si>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</si>
  <si>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</si>
  <si>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</si>
  <si>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</si>
  <si>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</si>
  <si>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</si>
  <si>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</si>
  <si>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</si>
  <si>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</si>
  <si>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</si>
  <si>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</si>
  <si>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</si>
  <si>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</si>
  <si>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</si>
  <si>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</si>
  <si>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</si>
  <si>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</si>
  <si>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</si>
  <si>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</si>
  <si>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</si>
  <si>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</si>
  <si>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</si>
  <si>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</si>
  <si>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</si>
  <si>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</si>
  <si>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</si>
  <si>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</si>
  <si>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</si>
  <si>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</si>
  <si>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</si>
  <si>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</si>
  <si>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</si>
  <si>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</si>
  <si>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</si>
  <si>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</si>
  <si>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</si>
  <si>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</si>
  <si>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</si>
  <si>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</si>
  <si>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</si>
  <si>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</si>
  <si>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</si>
  <si>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</si>
  <si>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</si>
  <si>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</si>
  <si>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</si>
  <si>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</si>
  <si>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</si>
  <si>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</si>
  <si>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</si>
  <si>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</si>
  <si>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</si>
  <si>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</si>
  <si>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</si>
  <si>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</si>
  <si>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</si>
  <si>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</si>
  <si>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</si>
  <si>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</si>
  <si>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</si>
  <si>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</si>
  <si>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</si>
  <si>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</si>
  <si>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</si>
  <si>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</si>
  <si>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</si>
  <si>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</si>
  <si>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</si>
  <si>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</si>
  <si>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</si>
  <si>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</si>
  <si>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</si>
  <si>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</si>
  <si>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</si>
  <si>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</si>
  <si>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</si>
  <si>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</si>
  <si>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</si>
  <si>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</si>
  <si>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</si>
  <si>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</si>
  <si>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</si>
  <si>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</si>
  <si>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</si>
  <si>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</si>
  <si>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</si>
  <si>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</si>
  <si>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</si>
  <si>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</si>
  <si>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</si>
  <si>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</si>
  <si>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</si>
  <si>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</si>
  <si>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</si>
  <si>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</si>
  <si>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</si>
  <si>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</si>
  <si>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</si>
  <si>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</si>
  <si>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</si>
  <si>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</si>
  <si>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</si>
  <si>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</si>
  <si>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</si>
  <si>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</si>
  <si>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</si>
  <si>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</si>
  <si>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</si>
  <si>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</si>
  <si>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</si>
  <si>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</si>
  <si>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</si>
  <si>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</si>
  <si>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</si>
  <si>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</si>
  <si>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</si>
  <si>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</si>
  <si>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</si>
  <si>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</si>
  <si>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</si>
  <si>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</si>
  <si>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</si>
  <si>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</si>
  <si>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</si>
  <si>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</si>
  <si>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</si>
  <si>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</si>
  <si>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</si>
  <si>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</si>
  <si>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</si>
  <si>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</si>
  <si>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</si>
  <si>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</si>
  <si>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</si>
  <si>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</si>
  <si>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</si>
  <si>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</si>
  <si>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</si>
  <si>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</si>
  <si>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</si>
  <si>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</si>
  <si>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</si>
  <si>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</si>
  <si>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</si>
  <si>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</si>
  <si>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</si>
  <si>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</si>
  <si>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</si>
  <si>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</si>
  <si>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</si>
  <si>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</si>
  <si>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</si>
  <si>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</si>
  <si>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</si>
  <si>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</si>
  <si>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</si>
  <si>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</si>
  <si>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</si>
  <si>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</si>
  <si>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</si>
  <si>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</si>
  <si>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</si>
  <si>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</si>
  <si>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</si>
  <si>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</si>
  <si>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</si>
  <si>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</si>
  <si>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</si>
  <si>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</si>
  <si>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</si>
  <si>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</si>
  <si>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</si>
  <si>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</si>
  <si>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</si>
  <si>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</si>
  <si>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</si>
  <si>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</si>
  <si>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</si>
  <si>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</si>
  <si>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</si>
  <si>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</si>
  <si>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</si>
  <si>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</si>
  <si>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</si>
  <si>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</si>
  <si>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</si>
  <si>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</si>
  <si>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</si>
  <si>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</si>
  <si>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</si>
  <si>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</si>
  <si>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</si>
  <si>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</si>
  <si>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</si>
  <si>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</si>
  <si>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</si>
  <si>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</si>
  <si>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</si>
  <si>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</si>
  <si>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</si>
  <si>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</si>
  <si>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</si>
  <si>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</si>
  <si>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</si>
  <si>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</si>
  <si>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</si>
  <si>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</si>
  <si>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</si>
  <si>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</si>
  <si>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</si>
  <si>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</si>
  <si>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</si>
  <si>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</si>
  <si>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</si>
  <si>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</si>
  <si>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</si>
  <si>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</si>
  <si>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</si>
  <si>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</si>
  <si>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</si>
  <si>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</si>
  <si>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</si>
  <si>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</si>
  <si>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</si>
  <si>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</si>
  <si>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</si>
  <si>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</si>
  <si>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</si>
  <si>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</si>
  <si>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</si>
  <si>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</si>
  <si>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</si>
  <si>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</si>
  <si>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</si>
  <si>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</si>
  <si>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</si>
  <si>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</si>
  <si>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</si>
  <si>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</si>
  <si>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</si>
  <si>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</si>
  <si>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</si>
  <si>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</si>
  <si>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</si>
  <si>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</si>
  <si>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</si>
  <si>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</si>
  <si>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</si>
  <si>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</si>
  <si>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</si>
  <si>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</si>
  <si>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</si>
  <si>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</si>
  <si>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</si>
  <si>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</si>
  <si>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</si>
  <si>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</si>
  <si>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</si>
  <si>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</si>
  <si>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</si>
  <si>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</si>
  <si>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</si>
  <si>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</si>
  <si>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</si>
  <si>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</si>
  <si>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</si>
  <si>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</si>
  <si>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</si>
  <si>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</si>
  <si>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</si>
  <si>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</si>
  <si>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</si>
  <si>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</si>
  <si>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</si>
  <si>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</si>
  <si>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</si>
  <si>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</si>
  <si>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</si>
  <si>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</si>
  <si>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</si>
  <si>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</si>
  <si>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</si>
  <si>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</si>
  <si>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</si>
  <si>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</si>
  <si>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</si>
  <si>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</si>
  <si>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</si>
  <si>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</si>
  <si>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</si>
  <si>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</si>
  <si>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</si>
  <si>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</si>
  <si>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</si>
  <si>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</si>
  <si>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</si>
  <si>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</si>
  <si>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</si>
  <si>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</si>
  <si>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</si>
  <si>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</si>
  <si>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</si>
  <si>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</si>
  <si>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</si>
  <si>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</si>
  <si>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</si>
  <si>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</si>
  <si>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</si>
  <si>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</si>
  <si>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</si>
  <si>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</si>
  <si>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</si>
  <si>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</si>
  <si>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</si>
  <si>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</si>
  <si>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</si>
  <si>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</si>
  <si>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</si>
  <si>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</si>
  <si>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</si>
  <si>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</si>
  <si>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</si>
  <si>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</si>
  <si>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</si>
  <si>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</si>
  <si>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</si>
  <si>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</si>
  <si>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</si>
  <si>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</si>
  <si>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</si>
  <si>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</si>
  <si>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</si>
  <si>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</si>
  <si>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</si>
  <si>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</si>
  <si>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</si>
  <si>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</si>
  <si>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</si>
  <si>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</si>
  <si>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</si>
  <si>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</si>
  <si>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</si>
  <si>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</si>
  <si>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</si>
  <si>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</si>
  <si>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</si>
  <si>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</si>
  <si>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</si>
  <si>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</si>
  <si>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</si>
  <si>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</si>
  <si>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</si>
  <si>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</si>
  <si>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</si>
  <si>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</si>
  <si>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</si>
  <si>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</si>
  <si>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</si>
  <si>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</si>
  <si>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</si>
  <si>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</si>
  <si>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</si>
  <si>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</si>
  <si>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</si>
  <si>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</si>
  <si>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</si>
  <si>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</si>
  <si>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</si>
  <si>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</si>
  <si>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</si>
  <si>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</si>
  <si>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</si>
  <si>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</si>
  <si>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</si>
  <si>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</si>
  <si>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</si>
  <si>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</si>
  <si>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</si>
  <si>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</si>
  <si>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</si>
  <si>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</si>
  <si>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</si>
  <si>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</si>
  <si>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</si>
  <si>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</si>
  <si>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</si>
  <si>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</si>
  <si>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</si>
  <si>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</si>
  <si>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</si>
  <si>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</si>
  <si>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</si>
  <si>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</si>
  <si>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</si>
  <si>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</si>
  <si>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</si>
  <si>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</si>
  <si>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</si>
  <si>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</si>
  <si>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</si>
  <si>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</si>
  <si>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</si>
  <si>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</si>
  <si>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</si>
  <si>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</si>
  <si>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</si>
  <si>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</si>
  <si>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</si>
  <si>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</si>
  <si>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</si>
  <si>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</si>
  <si>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</si>
  <si>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</si>
  <si>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</si>
  <si>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</si>
  <si>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</si>
  <si>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</si>
  <si>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</si>
  <si>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</si>
  <si>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</si>
  <si>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</si>
  <si>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</si>
  <si>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</si>
  <si>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</si>
  <si>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</si>
  <si>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</si>
  <si>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</si>
  <si>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</si>
  <si>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</si>
  <si>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</si>
  <si>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</si>
  <si>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</si>
  <si>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</si>
  <si>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</si>
  <si>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</si>
  <si>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</si>
  <si>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</si>
  <si>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</si>
  <si>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</si>
  <si>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</si>
  <si>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</si>
  <si>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</si>
  <si>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</si>
  <si>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</si>
  <si>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</si>
  <si>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</si>
  <si>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</si>
  <si>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</si>
  <si>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</si>
  <si>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</si>
  <si>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</si>
  <si>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</si>
  <si>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</si>
  <si>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</si>
  <si>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</si>
  <si>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</si>
  <si>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</si>
  <si>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</si>
  <si>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</si>
  <si>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</si>
  <si>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</si>
  <si>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</si>
  <si>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</si>
  <si>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</si>
  <si>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</si>
  <si>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</si>
  <si>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</si>
  <si>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</si>
  <si>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</si>
  <si>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</si>
  <si>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</si>
  <si>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</si>
  <si>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</si>
  <si>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</si>
  <si>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</si>
  <si>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</si>
  <si>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</si>
  <si>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</si>
  <si>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</si>
  <si>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</si>
  <si>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</si>
  <si>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</si>
  <si>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</si>
  <si>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</si>
  <si>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</si>
  <si>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</si>
  <si>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</si>
  <si>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</si>
  <si>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</si>
  <si>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</si>
  <si>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</si>
  <si>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</si>
  <si>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</si>
  <si>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</si>
  <si>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</si>
  <si>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</si>
  <si>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</si>
  <si>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</si>
  <si>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</si>
  <si>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</si>
  <si>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</si>
  <si>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</si>
  <si>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</si>
  <si>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</si>
  <si>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</si>
  <si>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</si>
  <si>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</si>
  <si>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</si>
  <si>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</si>
  <si>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</si>
  <si>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</si>
  <si>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</si>
  <si>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</si>
  <si>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</si>
  <si>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</si>
  <si>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</si>
  <si>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</si>
  <si>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</si>
  <si>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</si>
  <si>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</si>
  <si>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</si>
  <si>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</si>
  <si>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</si>
  <si>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</si>
  <si>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</si>
  <si>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</si>
  <si>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</si>
  <si>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</si>
  <si>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</si>
  <si>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</si>
  <si>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</si>
  <si>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</si>
  <si>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</si>
  <si>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</si>
  <si>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</si>
  <si>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</si>
  <si>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</si>
  <si>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</si>
  <si>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</si>
  <si>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</si>
  <si>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</si>
  <si>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</si>
  <si>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</si>
  <si>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</si>
  <si>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</si>
  <si>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</si>
  <si>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</si>
  <si>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</si>
  <si>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</si>
  <si>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</si>
  <si>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</si>
  <si>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</si>
  <si>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</si>
  <si>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</si>
  <si>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</si>
  <si>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</si>
  <si>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</si>
  <si>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</si>
  <si>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</si>
  <si>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</si>
  <si>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</si>
  <si>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</si>
  <si>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</si>
  <si>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</si>
  <si>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</si>
  <si>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</si>
  <si>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</si>
  <si>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</si>
  <si>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</si>
  <si>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</si>
  <si>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</si>
  <si>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</si>
  <si>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</si>
  <si>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</si>
  <si>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</si>
  <si>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</si>
  <si>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</si>
  <si>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</si>
  <si>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</si>
  <si>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</si>
  <si>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</si>
  <si>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</si>
  <si>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</si>
  <si>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</si>
  <si>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</si>
  <si>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</si>
  <si>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</si>
  <si>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</si>
  <si>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</si>
  <si>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</si>
  <si>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</si>
  <si>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</si>
  <si>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</si>
  <si>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</si>
  <si>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</si>
  <si>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</si>
  <si>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</si>
  <si>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</si>
  <si>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</si>
  <si>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</si>
  <si>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</si>
  <si>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</si>
  <si>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</si>
  <si>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</si>
  <si>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</si>
  <si>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</si>
  <si>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</si>
  <si>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</si>
  <si>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</si>
  <si>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</si>
  <si>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</si>
  <si>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</si>
  <si>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</si>
  <si>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</si>
  <si>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</si>
  <si>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</si>
  <si>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</si>
  <si>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</si>
  <si>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</si>
  <si>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</si>
  <si>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</si>
  <si>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</si>
  <si>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</si>
  <si>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</si>
  <si>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</si>
  <si>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</si>
  <si>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</si>
  <si>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</si>
  <si>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</si>
  <si>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</si>
  <si>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</si>
  <si>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</si>
  <si>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</si>
  <si>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</si>
  <si>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</si>
  <si>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</si>
  <si>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</si>
  <si>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</si>
  <si>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</si>
  <si>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</si>
  <si>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</si>
  <si>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</si>
  <si>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</si>
  <si>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</si>
  <si>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</si>
  <si>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</si>
  <si>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</si>
  <si>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</si>
  <si>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</si>
  <si>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</si>
  <si>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</si>
  <si>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</si>
  <si>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</si>
  <si>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</si>
  <si>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</si>
  <si>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</si>
  <si>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</si>
  <si>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</si>
  <si>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</si>
  <si>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</si>
  <si>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</si>
  <si>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</si>
  <si>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</si>
  <si>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</si>
  <si>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</si>
  <si>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</si>
  <si>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</si>
  <si>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</si>
  <si>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</si>
  <si>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</si>
  <si>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</si>
  <si>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</si>
  <si>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</si>
  <si>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</si>
  <si>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</si>
  <si>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</si>
  <si>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</si>
  <si>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</si>
  <si>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</si>
  <si>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</si>
  <si>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</si>
  <si>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</si>
  <si>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</si>
  <si>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</si>
  <si>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</si>
  <si>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</si>
  <si>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</si>
  <si>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</si>
  <si>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</si>
  <si>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</si>
  <si>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</si>
  <si>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</si>
  <si>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</si>
  <si>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</si>
  <si>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</si>
  <si>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</si>
  <si>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</si>
  <si>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</si>
  <si>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</si>
  <si>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</si>
  <si>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</si>
  <si>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</si>
  <si>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</si>
  <si>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</si>
  <si>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</si>
  <si>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</si>
  <si>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</si>
  <si>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</si>
  <si>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</si>
  <si>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</si>
  <si>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</si>
  <si>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</si>
  <si>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</si>
  <si>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</si>
  <si>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</si>
  <si>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</si>
  <si>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</si>
  <si>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</si>
  <si>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</si>
  <si>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</si>
  <si>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</si>
  <si>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</si>
  <si>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</si>
  <si>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</si>
  <si>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</si>
  <si>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</si>
  <si>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</si>
  <si>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</si>
  <si>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</si>
  <si>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</si>
  <si>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</si>
  <si>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</si>
  <si>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</si>
  <si>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</si>
  <si>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</si>
  <si>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</si>
  <si>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</si>
  <si>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</si>
  <si>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</si>
  <si>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</si>
  <si>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</si>
  <si>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</si>
  <si>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</si>
  <si>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</si>
  <si>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</si>
  <si>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</si>
  <si>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</si>
  <si>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</si>
  <si>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</si>
  <si>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</si>
  <si>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</si>
  <si>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</si>
  <si>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</si>
  <si>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</si>
  <si>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</si>
  <si>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</si>
  <si>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</si>
  <si>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</si>
  <si>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</si>
  <si>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</si>
  <si>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</si>
  <si>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</si>
  <si>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</si>
  <si>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</si>
  <si>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</si>
  <si>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</si>
  <si>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</si>
  <si>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</si>
  <si>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</si>
  <si>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</si>
  <si>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</si>
  <si>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</si>
  <si>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</si>
  <si>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</si>
  <si>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</si>
  <si>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</si>
  <si>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</si>
  <si>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</si>
  <si>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</si>
  <si>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</si>
  <si>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</si>
  <si>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</si>
  <si>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</si>
  <si>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</si>
  <si>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</si>
  <si>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</si>
  <si>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</si>
  <si>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</si>
  <si>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</si>
  <si>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</si>
  <si>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</si>
  <si>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</si>
  <si>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</si>
  <si>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</si>
  <si>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</si>
  <si>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</si>
  <si>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</si>
  <si>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</si>
  <si>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</si>
  <si>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</si>
  <si>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</si>
  <si>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</si>
  <si>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</si>
  <si>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</si>
  <si>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</si>
  <si>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</si>
  <si>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</si>
  <si>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</si>
  <si>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</si>
  <si>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</si>
  <si>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</si>
  <si>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</si>
  <si>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</si>
  <si>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</si>
  <si>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</si>
  <si>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</si>
  <si>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</si>
  <si>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</si>
  <si>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</si>
  <si>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</si>
  <si>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</si>
  <si>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</si>
  <si>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</si>
  <si>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</si>
  <si>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</si>
  <si>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</si>
  <si>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</si>
  <si>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</si>
  <si>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</si>
  <si>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</si>
  <si>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</si>
  <si>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</si>
  <si>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</si>
  <si>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</si>
  <si>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</si>
  <si>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</si>
  <si>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</si>
  <si>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</si>
  <si>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</si>
  <si>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</si>
  <si>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</si>
  <si>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</si>
  <si>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</si>
  <si>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</si>
  <si>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</si>
  <si>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</si>
  <si>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</si>
  <si>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</si>
  <si>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</si>
  <si>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</si>
  <si>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</si>
  <si>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</si>
  <si>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</si>
  <si>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</si>
  <si>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</si>
  <si>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</si>
  <si>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</si>
  <si>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</si>
  <si>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</si>
  <si>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</si>
  <si>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</si>
  <si>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</si>
  <si>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</si>
  <si>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</si>
  <si>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</si>
  <si>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</si>
  <si>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</si>
  <si>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</si>
  <si>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</si>
  <si>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</si>
  <si>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</si>
  <si>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</si>
  <si>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</si>
  <si>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</si>
  <si>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</si>
  <si>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</si>
  <si>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</si>
  <si>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</si>
  <si>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</si>
  <si>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</si>
  <si>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</si>
  <si>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</si>
  <si>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</si>
  <si>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</si>
  <si>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</si>
  <si>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</si>
  <si>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</si>
  <si>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</si>
  <si>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</si>
  <si>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</si>
  <si>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</si>
  <si>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</si>
  <si>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</si>
  <si>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</si>
  <si>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</si>
  <si>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</si>
  <si>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</si>
  <si>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</si>
  <si>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</si>
  <si>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</si>
  <si>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</si>
  <si>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</si>
  <si>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</si>
  <si>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</si>
  <si>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</si>
  <si>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</si>
  <si>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</si>
  <si>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</si>
  <si>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</si>
  <si>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</si>
  <si>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</si>
  <si>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</si>
  <si>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</si>
  <si>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</si>
  <si>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</si>
  <si>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</si>
  <si>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</si>
  <si>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</si>
  <si>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</si>
  <si>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</si>
  <si>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</si>
  <si>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</si>
  <si>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</si>
  <si>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</si>
  <si>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</si>
  <si>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</si>
  <si>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</si>
  <si>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</si>
  <si>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</si>
  <si>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</si>
  <si>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</si>
  <si>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</si>
  <si>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</si>
  <si>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</si>
  <si>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</si>
  <si>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</si>
  <si>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</si>
  <si>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</si>
  <si>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</si>
  <si>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</si>
  <si>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</si>
  <si>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</si>
  <si>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</si>
  <si>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</si>
  <si>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</si>
  <si>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</si>
  <si>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</si>
  <si>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</si>
  <si>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</si>
  <si>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</si>
  <si>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</si>
  <si>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</si>
  <si>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</si>
  <si>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</si>
  <si>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</si>
  <si>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</si>
  <si>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</si>
  <si>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</si>
  <si>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</si>
  <si>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</si>
  <si>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</si>
  <si>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</si>
  <si>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</si>
  <si>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</si>
  <si>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</si>
  <si>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</si>
  <si>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</si>
  <si>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</si>
  <si>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</si>
  <si>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</si>
  <si>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</si>
  <si>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</si>
  <si>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</si>
  <si>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</si>
  <si>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</si>
  <si>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</si>
  <si>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</si>
  <si>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</si>
  <si>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</si>
  <si>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</si>
  <si>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</si>
  <si>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</si>
  <si>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</si>
  <si>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</si>
  <si>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</si>
  <si>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</si>
  <si>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</si>
  <si>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</si>
  <si>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</si>
  <si>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</si>
  <si>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</si>
  <si>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</si>
  <si>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</si>
  <si>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</si>
  <si>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</si>
  <si>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</si>
  <si>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</si>
  <si>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</si>
  <si>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</si>
  <si>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</si>
  <si>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</si>
  <si>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</si>
  <si>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</si>
  <si>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</si>
  <si>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</si>
  <si>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</si>
  <si>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</si>
  <si>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</si>
  <si>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</si>
  <si>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</si>
  <si>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</si>
  <si>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</si>
  <si>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</si>
  <si>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</si>
  <si>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</si>
  <si>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</si>
  <si>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</si>
  <si>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</si>
  <si>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</si>
  <si>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</si>
  <si>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</si>
  <si>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</si>
  <si>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</si>
  <si>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</si>
  <si>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</si>
  <si>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</si>
  <si>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</si>
  <si>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</si>
  <si>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</si>
  <si>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</si>
  <si>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</si>
  <si>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</si>
  <si>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</si>
  <si>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</si>
  <si>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</si>
  <si>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</si>
  <si>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</si>
  <si>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</si>
  <si>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</si>
  <si>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</si>
  <si>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</si>
  <si>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</si>
  <si>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</si>
  <si>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</si>
  <si>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</si>
  <si>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</si>
  <si>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</si>
  <si>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</si>
  <si>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</si>
  <si>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</si>
  <si>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</si>
  <si>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</si>
  <si>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</si>
  <si>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</si>
  <si>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</si>
  <si>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</si>
  <si>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</si>
  <si>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</si>
  <si>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</si>
  <si>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</si>
  <si>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</si>
  <si>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</si>
  <si>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</si>
  <si>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</si>
  <si>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</si>
  <si>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</si>
  <si>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</si>
  <si>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</si>
  <si>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</si>
  <si>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</si>
  <si>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</si>
  <si>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</si>
  <si>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</si>
  <si>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</si>
  <si>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</si>
  <si>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</si>
  <si>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</si>
  <si>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</si>
  <si>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</si>
  <si>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</si>
  <si>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</si>
  <si>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</si>
  <si>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</si>
  <si>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</si>
  <si>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</si>
  <si>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</si>
  <si>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</si>
  <si>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</si>
  <si>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</si>
  <si>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</si>
  <si>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</si>
  <si>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</si>
  <si>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</si>
  <si>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</si>
  <si>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</si>
  <si>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</si>
  <si>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</si>
  <si>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</si>
  <si>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</si>
  <si>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</si>
  <si>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</si>
  <si>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</si>
  <si>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</si>
  <si>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</si>
  <si>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</si>
  <si>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</si>
  <si>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</si>
  <si>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</si>
  <si>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</si>
  <si>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</si>
  <si>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</si>
  <si>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</si>
  <si>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</si>
  <si>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</si>
  <si>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</si>
  <si>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</si>
  <si>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</si>
  <si>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</si>
  <si>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</si>
  <si>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</si>
  <si>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</si>
  <si>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</si>
  <si>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</si>
  <si>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</si>
  <si>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</si>
  <si>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</si>
  <si>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</si>
  <si>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</si>
  <si>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</si>
  <si>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</si>
  <si>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</si>
  <si>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</si>
  <si>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</si>
  <si>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</si>
  <si>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</si>
  <si>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</si>
  <si>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</si>
  <si>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</si>
  <si>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</si>
  <si>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</si>
  <si>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</si>
  <si>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</si>
  <si>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</si>
  <si>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</si>
  <si>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</si>
  <si>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</si>
  <si>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</si>
  <si>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</si>
  <si>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</si>
  <si>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</si>
  <si>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</si>
  <si>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</si>
  <si>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</si>
  <si>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</si>
  <si>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</si>
  <si>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</si>
  <si>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</si>
  <si>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</si>
  <si>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</si>
  <si>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</si>
  <si>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</si>
  <si>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</si>
  <si>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</si>
  <si>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</si>
  <si>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</si>
  <si>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</si>
  <si>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</si>
  <si>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</si>
  <si>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</si>
  <si>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</si>
  <si>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</si>
  <si>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</si>
  <si>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</si>
  <si>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</si>
  <si>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</si>
  <si>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</si>
  <si>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</si>
  <si>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</si>
  <si>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</si>
  <si>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</si>
  <si>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</si>
  <si>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</si>
  <si>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</si>
  <si>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</si>
  <si>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</si>
  <si>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</si>
  <si>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</si>
  <si>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</si>
  <si>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</si>
  <si>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</si>
  <si>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</si>
  <si>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</si>
  <si>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</si>
  <si>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</si>
  <si>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</si>
  <si>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</si>
  <si>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</si>
  <si>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</si>
  <si>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</si>
  <si>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</si>
  <si>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</si>
  <si>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</si>
  <si>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</si>
  <si>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</si>
  <si>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</si>
  <si>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</si>
  <si>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</si>
  <si>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</si>
  <si>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</si>
  <si>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</si>
  <si>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</si>
  <si>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</si>
  <si>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</si>
  <si>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</si>
  <si>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</si>
  <si>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</si>
  <si>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</si>
  <si>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</si>
  <si>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</si>
  <si>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</si>
  <si>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</si>
  <si>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</si>
  <si>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</si>
  <si>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</si>
  <si>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</si>
  <si>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</si>
  <si>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</si>
  <si>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</si>
  <si>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</si>
  <si>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</si>
  <si>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</si>
  <si>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</si>
  <si>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</si>
  <si>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</si>
  <si>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</si>
  <si>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</si>
  <si>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</si>
  <si>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</si>
  <si>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</si>
  <si>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</si>
  <si>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</si>
  <si>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</si>
  <si>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</si>
  <si>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</si>
  <si>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</si>
  <si>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</si>
  <si>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</si>
  <si>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</si>
  <si>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</si>
  <si>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</si>
  <si>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</si>
  <si>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</si>
  <si>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</si>
  <si>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</si>
  <si>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</si>
  <si>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</si>
  <si>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</si>
  <si>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</si>
  <si>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</si>
  <si>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</si>
  <si>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</si>
  <si>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</si>
  <si>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</si>
  <si>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</si>
  <si>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</si>
  <si>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</si>
  <si>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</si>
  <si>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</si>
  <si>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</si>
  <si>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</si>
  <si>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</si>
  <si>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</si>
  <si>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</si>
  <si>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</si>
  <si>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</si>
  <si>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</si>
  <si>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</si>
  <si>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</si>
  <si>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</si>
  <si>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</si>
  <si>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</si>
  <si>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</si>
  <si>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</si>
  <si>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</si>
  <si>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</si>
  <si>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</si>
  <si>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</si>
  <si>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</si>
  <si>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</si>
  <si>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</si>
  <si>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</si>
  <si>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</si>
  <si>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</si>
  <si>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</si>
  <si>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</si>
  <si>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</si>
  <si>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</si>
  <si>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</si>
  <si>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</si>
  <si>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</si>
  <si>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</si>
  <si>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</si>
  <si>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</si>
  <si>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</si>
  <si>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</si>
  <si>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</si>
  <si>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</si>
  <si>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</si>
  <si>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</si>
  <si>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</si>
  <si>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</si>
  <si>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</si>
  <si>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</si>
  <si>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</si>
  <si>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</si>
  <si>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</si>
  <si>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</si>
  <si>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</si>
  <si>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</si>
  <si>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</si>
  <si>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</si>
  <si>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</si>
  <si>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</si>
  <si>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</si>
  <si>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</si>
  <si>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</si>
  <si>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</si>
  <si>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</si>
  <si>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</si>
  <si>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</si>
  <si>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</si>
  <si>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</si>
  <si>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</si>
  <si>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</si>
  <si>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</si>
  <si>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</si>
  <si>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</si>
  <si>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</si>
  <si>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</si>
  <si>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</si>
  <si>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</si>
  <si>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</si>
  <si>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</si>
  <si>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</si>
  <si>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</si>
  <si>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</si>
  <si>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</si>
  <si>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</si>
  <si>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</si>
  <si>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</si>
  <si>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</si>
  <si>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</si>
  <si>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</si>
  <si>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</si>
  <si>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</si>
  <si>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</si>
  <si>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</si>
  <si>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</si>
  <si>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</si>
  <si>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</si>
  <si>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</si>
  <si>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</si>
  <si>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</si>
  <si>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</si>
  <si>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</si>
  <si>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</si>
  <si>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</si>
  <si>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</si>
  <si>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</si>
  <si>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</si>
  <si>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</si>
  <si>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</si>
  <si>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</si>
  <si>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</si>
  <si>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</si>
  <si>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</si>
  <si>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</si>
  <si>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</si>
  <si>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</si>
  <si>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</si>
  <si>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</si>
  <si>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</si>
  <si>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</si>
  <si>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</si>
  <si>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</si>
  <si>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</si>
  <si>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</si>
  <si>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</si>
  <si>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</si>
  <si>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</si>
  <si>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</si>
  <si>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</si>
  <si>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</si>
  <si>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</si>
  <si>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</si>
  <si>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</si>
  <si>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</si>
  <si>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</si>
  <si>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</si>
  <si>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</si>
  <si>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</si>
  <si>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</si>
  <si>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</si>
  <si>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</si>
  <si>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</si>
  <si>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</si>
  <si>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</si>
  <si>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</si>
  <si>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</si>
  <si>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</si>
  <si>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</si>
  <si>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</si>
  <si>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</si>
  <si>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</si>
  <si>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</si>
  <si>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</si>
  <si>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</si>
  <si>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</si>
  <si>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</si>
  <si>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</si>
  <si>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</si>
  <si>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</si>
  <si>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</si>
  <si>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</si>
  <si>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</si>
  <si>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</si>
  <si>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</si>
  <si>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</si>
  <si>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</si>
  <si>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</si>
  <si>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</si>
  <si>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</si>
  <si>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</si>
  <si>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</si>
  <si>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</si>
  <si>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</si>
  <si>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</si>
  <si>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</si>
  <si>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</si>
  <si>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</si>
  <si>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</si>
  <si>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</si>
  <si>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</si>
  <si>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</si>
  <si>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</si>
  <si>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</si>
  <si>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</si>
  <si>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</si>
  <si>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</si>
  <si>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</si>
  <si>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</si>
  <si>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</si>
  <si>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</si>
  <si>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</si>
  <si>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</si>
  <si>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</si>
  <si>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</si>
  <si>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</si>
  <si>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</si>
  <si>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</si>
  <si>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</si>
  <si>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</si>
  <si>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</si>
  <si>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</si>
  <si>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</si>
  <si>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</si>
  <si>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</si>
  <si>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</si>
  <si>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</si>
  <si>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</si>
  <si>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</si>
  <si>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</si>
  <si>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</si>
  <si>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</si>
  <si>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</si>
  <si>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</si>
  <si>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</si>
  <si>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</si>
  <si>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</si>
  <si>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</si>
  <si>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</si>
  <si>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</si>
  <si>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</si>
  <si>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</si>
  <si>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</si>
  <si>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</si>
  <si>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</si>
  <si>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</si>
  <si>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</si>
  <si>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</si>
  <si>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</si>
  <si>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</si>
  <si>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</si>
  <si>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</si>
  <si>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</si>
  <si>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</si>
  <si>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</si>
  <si>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</si>
  <si>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</si>
  <si>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</si>
  <si>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</si>
  <si>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</si>
  <si>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</si>
  <si>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</si>
  <si>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</si>
  <si>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</si>
  <si>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</si>
  <si>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</si>
  <si>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</si>
  <si>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</si>
  <si>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</si>
  <si>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</si>
  <si>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</si>
  <si>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</si>
  <si>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</si>
  <si>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</si>
  <si>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</si>
  <si>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</si>
  <si>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</si>
  <si>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</si>
  <si>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</si>
  <si>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</si>
  <si>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</si>
  <si>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</si>
  <si>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</si>
  <si>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</si>
  <si>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</si>
  <si>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</si>
  <si>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</si>
  <si>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</si>
  <si>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</si>
  <si>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</si>
  <si>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</si>
  <si>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</si>
  <si>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</si>
  <si>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</si>
  <si>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</si>
  <si>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</si>
  <si>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</si>
  <si>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</si>
  <si>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</si>
  <si>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</si>
  <si>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</si>
  <si>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</si>
  <si>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</si>
  <si>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</si>
  <si>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</si>
  <si>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</si>
  <si>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</si>
  <si>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</si>
  <si>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</si>
  <si>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</si>
  <si>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</si>
  <si>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</si>
  <si>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</si>
  <si>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</si>
  <si>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</si>
  <si>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</si>
  <si>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</si>
  <si>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</si>
  <si>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</si>
  <si>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</si>
  <si>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</si>
  <si>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</si>
  <si>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</si>
  <si>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</si>
  <si>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</si>
  <si>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</si>
  <si>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</si>
  <si>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</si>
  <si>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</si>
  <si>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</si>
  <si>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</si>
  <si>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</si>
  <si>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</si>
  <si>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</si>
  <si>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</si>
  <si>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</si>
  <si>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</si>
  <si>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</si>
  <si>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</si>
  <si>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</si>
  <si>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</si>
  <si>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</si>
  <si>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</si>
  <si>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</si>
  <si>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</si>
  <si>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</si>
  <si>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</si>
  <si>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</si>
  <si>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</si>
  <si>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</si>
  <si>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</si>
  <si>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</si>
  <si>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</si>
  <si>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</si>
  <si>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</si>
  <si>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</si>
  <si>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</si>
  <si>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</si>
  <si>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</si>
  <si>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</si>
  <si>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</si>
  <si>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</si>
  <si>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</si>
  <si>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</si>
  <si>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</si>
  <si>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</si>
  <si>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</si>
  <si>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</si>
  <si>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</si>
  <si>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</si>
  <si>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</si>
  <si>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</si>
  <si>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</si>
  <si>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</si>
  <si>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</si>
  <si>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</si>
  <si>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</si>
  <si>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</si>
  <si>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</si>
  <si>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</si>
  <si>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</si>
  <si>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</si>
  <si>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</si>
  <si>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</si>
  <si>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</si>
  <si>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</si>
  <si>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</si>
  <si>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</si>
  <si>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</si>
  <si>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</si>
  <si>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</si>
  <si>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</si>
  <si>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</si>
  <si>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</si>
  <si>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</si>
  <si>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</si>
  <si>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</si>
  <si>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</si>
  <si>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</si>
  <si>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</si>
  <si>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</si>
  <si>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</si>
  <si>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</si>
  <si>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</si>
  <si>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</si>
  <si>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</si>
  <si>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</si>
  <si>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</si>
  <si>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</si>
  <si>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</si>
  <si>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</si>
  <si>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</si>
  <si>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</si>
  <si>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</si>
  <si>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</si>
  <si>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</si>
  <si>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</si>
  <si>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</si>
  <si>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</si>
  <si>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</si>
  <si>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</si>
  <si>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</si>
  <si>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</si>
  <si>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</si>
  <si>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</si>
  <si>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</si>
  <si>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</si>
  <si>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</si>
  <si>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</si>
  <si>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</si>
  <si>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</si>
  <si>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</si>
  <si>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</si>
  <si>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</si>
  <si>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</si>
  <si>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</si>
  <si>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</si>
  <si>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</si>
  <si>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</si>
  <si>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</si>
  <si>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</si>
  <si>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</si>
  <si>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</si>
  <si>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</si>
  <si>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</si>
  <si>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</si>
  <si>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</si>
  <si>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</si>
  <si>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</si>
  <si>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</si>
  <si>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</si>
  <si>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</si>
  <si>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</si>
  <si>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</si>
  <si>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</si>
  <si>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</si>
  <si>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</si>
  <si>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</si>
  <si>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</si>
  <si>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</si>
  <si>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</si>
  <si>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</si>
  <si>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</si>
  <si>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</si>
  <si>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</si>
  <si>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</si>
  <si>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</si>
  <si>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</si>
  <si>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</si>
  <si>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</si>
  <si>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</si>
  <si>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</si>
  <si>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</si>
  <si>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</si>
  <si>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</si>
  <si>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</si>
  <si>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</si>
  <si>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</si>
  <si>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</si>
  <si>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</si>
  <si>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</si>
  <si>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</si>
  <si>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</si>
  <si>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</si>
  <si>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</si>
  <si>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</si>
  <si>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</si>
  <si>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</si>
  <si>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</si>
  <si>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</si>
  <si>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</si>
  <si>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</si>
  <si>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</si>
  <si>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</si>
  <si>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</si>
  <si>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</si>
  <si>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</si>
  <si>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</si>
  <si>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</si>
  <si>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</si>
  <si>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</si>
  <si>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</si>
  <si>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</si>
  <si>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</si>
  <si>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</si>
  <si>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</si>
  <si>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</si>
  <si>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</si>
  <si>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</si>
  <si>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</si>
  <si>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</si>
  <si>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</si>
  <si>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</si>
  <si>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</si>
  <si>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</si>
  <si>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</si>
  <si>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</si>
  <si>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</si>
  <si>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</si>
  <si>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</si>
  <si>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</si>
  <si>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</si>
  <si>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</si>
  <si>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</si>
  <si>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</si>
  <si>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</si>
  <si>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</si>
  <si>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</si>
  <si>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</si>
  <si>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</si>
  <si>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</si>
  <si>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</si>
  <si>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</si>
  <si>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</si>
  <si>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</si>
  <si>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</si>
  <si>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</si>
  <si>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</si>
  <si>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</si>
  <si>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</si>
  <si>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</si>
  <si>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</si>
  <si>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</si>
  <si>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</si>
  <si>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</si>
  <si>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</si>
  <si>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</si>
  <si>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</si>
  <si>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</si>
  <si>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</si>
  <si>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</si>
  <si>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</si>
  <si>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</si>
  <si>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</si>
  <si>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</si>
  <si>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</si>
  <si>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</si>
  <si>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</si>
  <si>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</si>
  <si>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</si>
  <si>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</si>
  <si>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</si>
  <si>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</si>
  <si>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</si>
  <si>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</si>
  <si>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</si>
  <si>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</si>
  <si>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</si>
  <si>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</si>
  <si>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</si>
  <si>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</si>
  <si>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</si>
  <si>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</si>
  <si>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</si>
  <si>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</si>
  <si>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</si>
  <si>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</si>
  <si>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</si>
  <si>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</si>
  <si>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</si>
  <si>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</si>
  <si>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</si>
  <si>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</si>
  <si>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</si>
  <si>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</si>
  <si>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</si>
  <si>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</si>
  <si>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</si>
  <si>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</si>
  <si>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</si>
  <si>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</si>
  <si>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</si>
  <si>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</si>
  <si>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</si>
  <si>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</si>
  <si>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</si>
  <si>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</si>
  <si>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</si>
  <si>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</si>
  <si>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</si>
  <si>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</si>
  <si>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</si>
  <si>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</si>
  <si>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</si>
  <si>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</si>
  <si>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</si>
  <si>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</si>
  <si>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</si>
  <si>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</si>
  <si>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</si>
  <si>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</si>
  <si>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</si>
  <si>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</si>
  <si>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</si>
  <si>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</si>
  <si>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</si>
  <si>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</si>
  <si>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</si>
  <si>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</si>
  <si>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</si>
  <si>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</si>
  <si>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</si>
  <si>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</si>
  <si>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</si>
  <si>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</si>
  <si>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</si>
  <si>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</si>
  <si>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</si>
  <si>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</si>
  <si>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</si>
  <si>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</si>
  <si>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</si>
  <si>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</si>
  <si>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</si>
  <si>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</si>
  <si>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</si>
  <si>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</si>
  <si>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</si>
  <si>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</si>
  <si>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</si>
  <si>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</si>
  <si>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</si>
  <si>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</si>
  <si>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</si>
  <si>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</si>
  <si>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</si>
  <si>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</si>
  <si>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</si>
  <si>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</si>
  <si>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</si>
  <si>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</si>
  <si>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</si>
  <si>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</si>
  <si>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</si>
  <si>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</si>
  <si>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</si>
  <si>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</si>
  <si>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</si>
  <si>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</si>
  <si>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</si>
  <si>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</si>
  <si>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</si>
  <si>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</si>
  <si>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</si>
  <si>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</si>
  <si>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</si>
  <si>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</si>
  <si>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</si>
  <si>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</si>
  <si>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</si>
  <si>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</si>
  <si>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</si>
  <si>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</si>
  <si>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</si>
  <si>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</si>
  <si>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</si>
  <si>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</si>
  <si>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</si>
  <si>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</si>
  <si>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</si>
  <si>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</si>
  <si>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</si>
  <si>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</si>
  <si>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</si>
  <si>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</si>
  <si>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</si>
  <si>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</si>
  <si>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</si>
  <si>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</si>
  <si>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</si>
  <si>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</si>
  <si>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</si>
  <si>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</si>
  <si>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</si>
  <si>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</si>
  <si>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</si>
  <si>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</si>
  <si>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</si>
  <si>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</si>
  <si>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</si>
  <si>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</si>
  <si>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</si>
  <si>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</si>
  <si>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</si>
  <si>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</si>
  <si>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</si>
  <si>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</si>
  <si>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</si>
  <si>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</si>
  <si>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</si>
  <si>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</si>
  <si>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</si>
  <si>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</si>
  <si>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</si>
  <si>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</si>
  <si>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</si>
  <si>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</si>
  <si>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</si>
  <si>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</si>
  <si>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</si>
  <si>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</si>
  <si>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</si>
  <si>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</si>
  <si>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</si>
  <si>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</si>
  <si>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</si>
  <si>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</si>
  <si>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</si>
  <si>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</si>
  <si>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</si>
  <si>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</si>
  <si>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</si>
  <si>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</si>
  <si>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</si>
  <si>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</si>
  <si>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</si>
  <si>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</si>
  <si>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</si>
  <si>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</si>
  <si>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</si>
  <si>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</si>
  <si>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</si>
  <si>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</si>
  <si>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</si>
  <si>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</si>
  <si>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</si>
  <si>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</si>
  <si>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</si>
  <si>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</si>
  <si>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</si>
  <si>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</si>
  <si>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</si>
  <si>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</si>
  <si>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</si>
  <si>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</si>
  <si>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</si>
  <si>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</si>
  <si>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</si>
  <si>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</si>
  <si>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</si>
  <si>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</si>
  <si>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</si>
  <si>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</si>
  <si>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</si>
  <si>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</si>
  <si>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</si>
  <si>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</si>
  <si>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</si>
  <si>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</si>
  <si>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</si>
  <si>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</si>
  <si>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</si>
  <si>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</si>
  <si>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</si>
  <si>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</si>
  <si>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</si>
  <si>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</si>
  <si>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</si>
  <si>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</si>
  <si>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</si>
  <si>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</si>
  <si>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</si>
  <si>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</si>
  <si>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</si>
  <si>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</si>
  <si>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</si>
  <si>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</si>
  <si>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</si>
  <si>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</si>
  <si>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</si>
  <si>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</si>
  <si>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</si>
  <si>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</si>
  <si>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</si>
  <si>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</si>
  <si>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</si>
  <si>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</si>
  <si>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</si>
  <si>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</si>
  <si>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</si>
  <si>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</si>
  <si>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</si>
  <si>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</si>
  <si>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</si>
  <si>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</si>
  <si>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</si>
  <si>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</si>
  <si>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</si>
  <si>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</si>
  <si>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</si>
  <si>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</si>
  <si>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</si>
  <si>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</si>
  <si>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</si>
  <si>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</si>
  <si>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</si>
  <si>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</si>
  <si>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</si>
  <si>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</si>
  <si>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</si>
  <si>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</si>
  <si>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</si>
  <si>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</si>
  <si>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</si>
  <si>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</si>
  <si>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</si>
  <si>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</si>
  <si>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</si>
  <si>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</si>
  <si>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</si>
  <si>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</si>
  <si>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</si>
  <si>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</si>
  <si>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</si>
  <si>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</si>
  <si>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</si>
  <si>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</si>
  <si>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</si>
  <si>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</si>
  <si>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</si>
  <si>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</si>
  <si>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</si>
  <si>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</si>
  <si>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</si>
  <si>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</si>
  <si>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</si>
  <si>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</si>
  <si>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</si>
  <si>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</si>
  <si>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</si>
  <si>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</si>
  <si>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</si>
  <si>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</si>
  <si>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</si>
  <si>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</si>
  <si>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</si>
  <si>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</si>
  <si>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</si>
  <si>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</si>
  <si>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</si>
  <si>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</si>
  <si>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</si>
  <si>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</si>
  <si>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</si>
  <si>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</si>
  <si>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</si>
  <si>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</si>
  <si>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</si>
  <si>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</si>
  <si>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</si>
  <si>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</si>
  <si>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</si>
  <si>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</si>
  <si>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</si>
  <si>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</si>
  <si>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</si>
  <si>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</si>
  <si>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</si>
  <si>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</si>
  <si>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</si>
  <si>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</si>
  <si>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</si>
  <si>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</si>
  <si>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</si>
  <si>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</si>
  <si>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</si>
  <si>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</si>
  <si>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</si>
  <si>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</si>
  <si>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</si>
  <si>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</si>
  <si>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</si>
  <si>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</si>
  <si>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</si>
  <si>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</si>
  <si>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</si>
  <si>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</si>
  <si>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</si>
  <si>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</si>
  <si>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</si>
  <si>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</si>
  <si>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</si>
  <si>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</si>
  <si>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</si>
  <si>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</si>
  <si>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</si>
  <si>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</si>
  <si>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</si>
  <si>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</si>
  <si>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</si>
  <si>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</si>
  <si>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</si>
  <si>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</si>
  <si>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</si>
  <si>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</si>
  <si>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</si>
  <si>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</si>
  <si>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</si>
  <si>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</si>
  <si>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</si>
  <si>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</si>
  <si>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</si>
  <si>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</si>
  <si>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</si>
  <si>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</si>
  <si>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</si>
  <si>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</si>
  <si>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</si>
  <si>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</si>
  <si>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</si>
  <si>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</si>
  <si>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</si>
  <si>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</si>
  <si>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</si>
  <si>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</si>
  <si>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</si>
  <si>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</si>
  <si>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</si>
  <si>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</si>
  <si>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</si>
  <si>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</si>
  <si>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</si>
  <si>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</si>
  <si>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</si>
  <si>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</si>
  <si>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</si>
  <si>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</si>
  <si>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</si>
  <si>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</si>
  <si>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</si>
  <si>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</si>
  <si>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</si>
  <si>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</si>
  <si>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</si>
  <si>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</si>
  <si>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</si>
  <si>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</si>
  <si>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</si>
  <si>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</si>
  <si>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</si>
  <si>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</si>
  <si>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</si>
  <si>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</si>
  <si>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</si>
  <si>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</si>
  <si>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</si>
  <si>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</si>
  <si>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</si>
  <si>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</si>
  <si>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</si>
  <si>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</si>
  <si>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</si>
  <si>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</si>
  <si>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</si>
  <si>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</si>
  <si>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</si>
  <si>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</si>
  <si>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</si>
  <si>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</si>
  <si>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</si>
  <si>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</si>
  <si>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</si>
  <si>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</si>
  <si>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</si>
  <si>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</si>
  <si>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</si>
  <si>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</si>
  <si>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</si>
  <si>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</si>
  <si>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</si>
  <si>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</si>
  <si>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</si>
  <si>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</si>
  <si>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</si>
  <si>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</si>
  <si>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</si>
  <si>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</si>
  <si>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</si>
  <si>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</si>
  <si>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</si>
  <si>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</si>
  <si>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</si>
  <si>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</si>
  <si>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</si>
  <si>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</si>
  <si>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</si>
  <si>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</si>
  <si>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</si>
  <si>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</si>
  <si>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</si>
  <si>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</si>
  <si>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</si>
  <si>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</si>
  <si>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</si>
  <si>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</si>
  <si>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</si>
  <si>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</si>
  <si>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</si>
  <si>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</si>
  <si>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</si>
  <si>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</si>
  <si>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</si>
  <si>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</si>
  <si>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</si>
  <si>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</si>
  <si>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</si>
  <si>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</si>
  <si>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</si>
  <si>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</si>
  <si>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</si>
  <si>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</si>
  <si>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</si>
  <si>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</si>
  <si>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</si>
  <si>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</si>
  <si>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</si>
  <si>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</si>
  <si>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</si>
  <si>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</si>
  <si>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</si>
  <si>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</si>
  <si>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</si>
  <si>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</si>
  <si>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</si>
  <si>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</si>
  <si>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</si>
  <si>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</si>
  <si>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</si>
  <si>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</si>
  <si>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</si>
  <si>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</si>
  <si>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</si>
  <si>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</si>
  <si>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</si>
  <si>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</si>
  <si>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</si>
  <si>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</si>
  <si>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</si>
  <si>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</si>
  <si>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</si>
  <si>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</si>
  <si>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</si>
  <si>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</si>
  <si>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</si>
  <si>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</si>
  <si>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</si>
  <si>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</si>
  <si>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</si>
  <si>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</si>
  <si>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</si>
  <si>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</si>
  <si>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</si>
  <si>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</si>
  <si>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</si>
  <si>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</si>
  <si>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</si>
  <si>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</si>
  <si>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</si>
  <si>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</si>
  <si>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</si>
  <si>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</si>
  <si>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</si>
  <si>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</si>
  <si>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</si>
  <si>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</si>
  <si>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</si>
  <si>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</si>
  <si>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</si>
  <si>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</si>
  <si>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</si>
  <si>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</si>
  <si>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</si>
  <si>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</si>
  <si>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</si>
  <si>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</si>
  <si>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</si>
  <si>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</si>
  <si>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</si>
  <si>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</si>
  <si>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</si>
  <si>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</si>
  <si>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</si>
  <si>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</si>
  <si>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</si>
  <si>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</si>
  <si>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</si>
  <si>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</si>
  <si>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</si>
  <si>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</si>
  <si>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</si>
  <si>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</si>
  <si>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</si>
  <si>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</si>
  <si>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</si>
  <si>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</si>
  <si>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</si>
  <si>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</si>
  <si>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</si>
  <si>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</si>
  <si>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</si>
  <si>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</si>
  <si>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</si>
  <si>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</si>
  <si>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</si>
  <si>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</si>
  <si>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</si>
  <si>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</si>
  <si>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</si>
  <si>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</si>
  <si>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</si>
  <si>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</si>
  <si>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</si>
  <si>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</si>
  <si>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</si>
  <si>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</si>
  <si>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</si>
  <si>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</si>
  <si>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</si>
  <si>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</si>
  <si>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</si>
  <si>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</si>
  <si>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</si>
  <si>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</si>
  <si>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</si>
  <si>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</si>
  <si>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</si>
  <si>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</si>
  <si>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</si>
  <si>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</si>
  <si>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</si>
  <si>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</si>
  <si>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</si>
  <si>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</si>
  <si>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</si>
  <si>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</si>
  <si>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</si>
  <si>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</si>
  <si>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</si>
  <si>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</si>
  <si>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</si>
  <si>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</si>
  <si>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</si>
  <si>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</si>
  <si>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</si>
  <si>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</si>
  <si>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</si>
  <si>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</si>
  <si>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</si>
  <si>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</si>
  <si>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</si>
  <si>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</si>
  <si>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</si>
  <si>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</si>
  <si>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</si>
  <si>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</si>
  <si>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</si>
  <si>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</si>
  <si>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</si>
  <si>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</si>
  <si>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</si>
  <si>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</si>
  <si>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</si>
  <si>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</si>
  <si>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</si>
  <si>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</si>
  <si>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</si>
  <si>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</si>
  <si>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</si>
  <si>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</si>
  <si>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</si>
  <si>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</si>
  <si>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</si>
  <si>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</si>
  <si>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</si>
  <si>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</si>
  <si>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</si>
  <si>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</si>
  <si>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</si>
  <si>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</si>
  <si>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</si>
  <si>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</si>
  <si>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</si>
  <si>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</si>
  <si>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</si>
  <si>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</si>
  <si>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</si>
  <si>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</si>
  <si>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</si>
  <si>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</si>
  <si>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</si>
  <si>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</si>
  <si>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</si>
  <si>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</si>
  <si>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</si>
  <si>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</si>
  <si>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</si>
  <si>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</si>
  <si>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</si>
  <si>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</si>
  <si>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</si>
  <si>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</si>
  <si>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</si>
  <si>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</si>
  <si>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</si>
  <si>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</si>
  <si>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</si>
  <si>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</si>
  <si>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</si>
  <si>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</si>
  <si>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</si>
  <si>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</si>
  <si>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</si>
  <si>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</si>
  <si>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</si>
  <si>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</si>
  <si>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</si>
  <si>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</si>
  <si>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</si>
  <si>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</si>
  <si>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</si>
  <si>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</si>
  <si>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</si>
  <si>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</si>
  <si>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</si>
  <si>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</si>
  <si>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</si>
  <si>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</si>
  <si>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</si>
  <si>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</si>
  <si>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</si>
  <si>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</si>
  <si>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</si>
  <si>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</si>
  <si>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</si>
  <si>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</si>
  <si>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</si>
  <si>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</si>
  <si>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</si>
  <si>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</si>
  <si>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</si>
  <si>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</si>
  <si>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</si>
  <si>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</si>
  <si>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</si>
  <si>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</si>
  <si>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</si>
  <si>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</si>
  <si>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</si>
  <si>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</si>
  <si>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</si>
  <si>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</si>
  <si>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</si>
  <si>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</si>
  <si>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</si>
  <si>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</si>
  <si>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</si>
  <si>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</si>
  <si>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</si>
  <si>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</si>
  <si>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</si>
  <si>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</si>
  <si>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</si>
  <si>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</si>
  <si>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</si>
  <si>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</si>
  <si>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</si>
  <si>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</si>
  <si>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</si>
  <si>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</si>
  <si>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</si>
  <si>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</si>
  <si>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</si>
  <si>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</si>
  <si>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</si>
  <si>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</si>
  <si>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</si>
  <si>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</si>
  <si>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</si>
  <si>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</si>
  <si>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</si>
  <si>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</si>
  <si>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</si>
  <si>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</si>
  <si>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</si>
  <si>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</si>
  <si>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</si>
  <si>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</si>
  <si>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</si>
  <si>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</si>
  <si>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</si>
  <si>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</si>
  <si>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</si>
  <si>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</si>
  <si>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</si>
  <si>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</si>
  <si>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</si>
  <si>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</si>
  <si>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</si>
  <si>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</si>
  <si>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</si>
  <si>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</si>
  <si>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</si>
  <si>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</si>
  <si>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</si>
  <si>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</si>
  <si>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</si>
  <si>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</si>
  <si>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</si>
  <si>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</si>
  <si>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</si>
  <si>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</si>
  <si>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</si>
  <si>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</si>
  <si>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</si>
  <si>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</si>
  <si>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</si>
  <si>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</si>
  <si>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</si>
  <si>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</si>
  <si>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</si>
  <si>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</si>
  <si>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</si>
  <si>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</si>
  <si>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</si>
  <si>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</si>
  <si>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</si>
  <si>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</si>
  <si>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</si>
  <si>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</si>
  <si>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</si>
  <si>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</si>
  <si>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</si>
  <si>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</si>
  <si>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</si>
  <si>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</si>
  <si>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</si>
  <si>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</si>
  <si>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</si>
  <si>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</si>
  <si>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</si>
  <si>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</si>
  <si>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</si>
  <si>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</si>
  <si>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</si>
  <si>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</si>
  <si>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</si>
  <si>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</si>
  <si>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</si>
  <si>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</si>
  <si>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</si>
  <si>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</si>
  <si>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</si>
  <si>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</si>
  <si>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</si>
  <si>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</si>
  <si>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</si>
  <si>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</si>
  <si>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</si>
  <si>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</si>
  <si>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</si>
  <si>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</si>
  <si>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</si>
  <si>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</si>
  <si>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</si>
  <si>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</si>
  <si>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</si>
  <si>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</si>
  <si>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</si>
  <si>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</si>
  <si>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</si>
  <si>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</si>
  <si>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</si>
  <si>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</si>
  <si>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</si>
  <si>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</si>
  <si>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</si>
  <si>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</si>
  <si>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</si>
  <si>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</si>
  <si>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</si>
  <si>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</si>
  <si>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</si>
  <si>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</si>
  <si>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</si>
  <si>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</si>
  <si>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</si>
  <si>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</si>
  <si>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</si>
  <si>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</si>
  <si>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</si>
  <si>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</si>
  <si>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</si>
  <si>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</si>
  <si>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</si>
  <si>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</si>
  <si>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</si>
  <si>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</si>
  <si>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</si>
  <si>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</si>
  <si>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</si>
  <si>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</si>
  <si>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</si>
  <si>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</si>
  <si>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</si>
  <si>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</si>
  <si>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</si>
  <si>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</si>
  <si>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</si>
  <si>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</si>
  <si>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</si>
  <si>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</si>
  <si>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</si>
  <si>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</si>
  <si>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</si>
  <si>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</si>
  <si>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</si>
  <si>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</si>
  <si>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</si>
  <si>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</si>
  <si>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</si>
  <si>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</si>
  <si>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</si>
  <si>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</si>
  <si>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</si>
  <si>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</si>
  <si>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</si>
  <si>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</si>
  <si>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</si>
  <si>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</si>
  <si>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</si>
  <si>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</si>
  <si>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</si>
  <si>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</si>
  <si>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</si>
  <si>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</si>
  <si>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</si>
  <si>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</si>
  <si>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</si>
  <si>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</si>
  <si>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</si>
  <si>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</si>
  <si>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</si>
  <si>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</si>
  <si>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</si>
  <si>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</si>
  <si>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</si>
  <si>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</si>
  <si>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</si>
  <si>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</si>
  <si>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</si>
  <si>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</si>
  <si>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</si>
  <si>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</si>
  <si>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</si>
  <si>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</si>
  <si>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</si>
  <si>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</si>
  <si>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</si>
  <si>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</si>
  <si>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</si>
  <si>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</si>
  <si>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</si>
  <si>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</si>
  <si>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</si>
  <si>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</si>
  <si>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</si>
  <si>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</si>
  <si>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</si>
  <si>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</si>
  <si>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</si>
  <si>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</si>
  <si>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</si>
  <si>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</si>
  <si>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</si>
  <si>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</si>
  <si>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</si>
  <si>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</si>
  <si>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</si>
  <si>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</si>
  <si>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</si>
  <si>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</si>
  <si>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</si>
  <si>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</si>
  <si>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</si>
  <si>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</si>
  <si>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</si>
  <si>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</si>
  <si>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</si>
  <si>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</si>
  <si>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</si>
  <si>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</si>
  <si>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</si>
  <si>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</si>
  <si>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</si>
  <si>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</si>
  <si>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</si>
  <si>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</si>
  <si>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</si>
  <si>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</si>
  <si>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</si>
  <si>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</si>
  <si>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</si>
  <si>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</si>
  <si>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</si>
  <si>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</si>
  <si>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</si>
  <si>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</si>
  <si>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</si>
  <si>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</si>
  <si>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</si>
  <si>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</si>
  <si>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</si>
  <si>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</si>
  <si>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</si>
  <si>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</si>
  <si>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</si>
  <si>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</si>
  <si>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</si>
  <si>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</si>
  <si>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</si>
  <si>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</si>
  <si>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</si>
  <si>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</si>
  <si>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</si>
  <si>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</si>
  <si>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</si>
  <si>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</si>
  <si>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</si>
  <si>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</si>
  <si>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</si>
  <si>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</si>
  <si>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</si>
  <si>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</si>
  <si>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</si>
  <si>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</si>
  <si>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</si>
  <si>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</si>
  <si>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</si>
  <si>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</si>
  <si>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</si>
  <si>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</si>
  <si>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</si>
  <si>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</si>
  <si>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</si>
  <si>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</si>
  <si>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</si>
  <si>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</si>
  <si>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</si>
  <si>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</si>
  <si>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</si>
  <si>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</si>
  <si>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</si>
  <si>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</si>
  <si>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</si>
  <si>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</si>
  <si>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</si>
  <si>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</si>
  <si>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</si>
  <si>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</si>
  <si>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</si>
  <si>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</si>
  <si>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</si>
  <si>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</si>
  <si>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</si>
  <si>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</si>
  <si>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</si>
  <si>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</si>
  <si>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</si>
  <si>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</si>
  <si>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</si>
  <si>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</si>
  <si>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</si>
  <si>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</si>
  <si>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</si>
  <si>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</si>
  <si>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</si>
  <si>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</si>
  <si>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</si>
  <si>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</si>
  <si>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</si>
  <si>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</si>
  <si>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</si>
  <si>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</si>
  <si>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</si>
  <si>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</si>
  <si>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</si>
  <si>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</si>
  <si>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</si>
  <si>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</si>
  <si>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</si>
  <si>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</si>
  <si>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</si>
  <si>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</si>
  <si>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</si>
  <si>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</si>
  <si>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</si>
  <si>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</si>
  <si>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</si>
  <si>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</si>
  <si>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</si>
  <si>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</si>
  <si>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</si>
  <si>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</si>
  <si>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</si>
  <si>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</si>
  <si>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</si>
  <si>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</si>
  <si>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</si>
  <si>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</si>
  <si>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</si>
  <si>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</si>
  <si>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</si>
  <si>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</si>
  <si>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</si>
  <si>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</si>
  <si>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</si>
  <si>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</si>
  <si>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</si>
  <si>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</si>
  <si>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</si>
  <si>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</si>
  <si>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</si>
  <si>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</si>
  <si>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</si>
  <si>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</si>
  <si>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</si>
  <si>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</si>
  <si>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</si>
  <si>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</si>
  <si>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</si>
  <si>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</si>
  <si>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</si>
  <si>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</si>
  <si>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</si>
  <si>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</si>
  <si>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</si>
  <si>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</si>
  <si>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</si>
  <si>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</si>
  <si>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</si>
  <si>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</si>
  <si>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</si>
  <si>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</si>
  <si>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</si>
  <si>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</si>
  <si>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</si>
  <si>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</si>
  <si>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</si>
  <si>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</si>
  <si>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</si>
  <si>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</si>
  <si>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</si>
  <si>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</si>
  <si>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</si>
  <si>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</si>
  <si>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</si>
  <si>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</si>
  <si>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</si>
  <si>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</si>
  <si>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</si>
  <si>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</si>
  <si>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</si>
  <si>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</si>
  <si>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</si>
  <si>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</si>
  <si>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</si>
  <si>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</si>
  <si>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</si>
  <si>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</si>
  <si>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</si>
  <si>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</si>
  <si>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</si>
  <si>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</si>
  <si>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</si>
  <si>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</si>
  <si>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</si>
  <si>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</si>
  <si>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</si>
  <si>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</si>
  <si>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</si>
  <si>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</si>
  <si>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</si>
  <si>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</si>
  <si>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</si>
  <si>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</si>
  <si>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</si>
  <si>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</si>
  <si>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</si>
  <si>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</si>
  <si>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</si>
  <si>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</si>
  <si>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</si>
  <si>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</si>
  <si>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</si>
  <si>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</si>
  <si>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</si>
  <si>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</si>
  <si>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</si>
  <si>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</si>
  <si>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</si>
  <si>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</si>
  <si>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</si>
  <si>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</si>
  <si>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</si>
  <si>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</si>
  <si>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</si>
  <si>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</si>
  <si>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</si>
  <si>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</si>
  <si>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</si>
  <si>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</si>
  <si>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</si>
  <si>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</si>
  <si>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</si>
  <si>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</si>
  <si>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</si>
  <si>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</si>
  <si>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</si>
  <si>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</si>
  <si>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</si>
  <si>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</si>
  <si>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</si>
  <si>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</si>
  <si>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</si>
  <si>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</si>
  <si>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</si>
  <si>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</si>
  <si>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</si>
  <si>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</si>
  <si>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</si>
  <si>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</si>
  <si>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</si>
  <si>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</si>
  <si>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</si>
  <si>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</si>
  <si>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</si>
  <si>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</si>
  <si>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</si>
  <si>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</si>
  <si>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</si>
  <si>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</si>
  <si>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</si>
  <si>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</si>
  <si>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</si>
  <si>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</si>
  <si>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</si>
  <si>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</si>
  <si>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</si>
  <si>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</si>
  <si>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</si>
  <si>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</si>
  <si>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</si>
  <si>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</si>
  <si>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</si>
  <si>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</si>
  <si>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</si>
  <si>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</si>
  <si>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</si>
  <si>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</si>
  <si>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</si>
  <si>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</si>
  <si>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</si>
  <si>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</si>
  <si>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</si>
  <si>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</si>
  <si>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</si>
  <si>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</si>
  <si>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</si>
  <si>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</si>
  <si>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</si>
  <si>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</si>
  <si>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</si>
  <si>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</si>
  <si>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</si>
  <si>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</si>
  <si>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</si>
  <si>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</si>
  <si>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</si>
  <si>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</si>
  <si>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</si>
  <si>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</si>
  <si>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</si>
  <si>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</si>
  <si>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</si>
  <si>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</si>
  <si>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</si>
  <si>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</si>
  <si>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</si>
  <si>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</si>
  <si>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</si>
  <si>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</si>
  <si>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</si>
  <si>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</si>
  <si>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</si>
  <si>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</si>
  <si>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</si>
  <si>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</si>
  <si>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</si>
  <si>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</si>
  <si>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</si>
  <si>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</si>
  <si>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</si>
  <si>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</si>
  <si>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</si>
  <si>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</si>
  <si>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</si>
  <si>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</si>
  <si>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</si>
  <si>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</si>
  <si>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</si>
  <si>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</si>
  <si>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</si>
  <si>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</si>
  <si>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</si>
  <si>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</si>
  <si>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</si>
  <si>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</si>
  <si>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</si>
  <si>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</si>
  <si>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</si>
  <si>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</si>
  <si>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</si>
  <si>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</si>
  <si>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</si>
  <si>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</si>
  <si>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</si>
  <si>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</si>
  <si>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</si>
  <si>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</si>
  <si>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</si>
  <si>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</si>
  <si>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</si>
  <si>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</si>
  <si>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</si>
  <si>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</si>
  <si>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</si>
  <si>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</si>
  <si>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</si>
  <si>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</si>
  <si>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</si>
  <si>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</si>
  <si>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</si>
  <si>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</si>
  <si>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</si>
  <si>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</si>
  <si>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</si>
  <si>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</si>
  <si>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</si>
  <si>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</si>
  <si>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</si>
  <si>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</si>
  <si>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</si>
  <si>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</si>
  <si>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</si>
  <si>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</si>
  <si>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</si>
  <si>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</si>
  <si>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</si>
  <si>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</si>
  <si>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</si>
  <si>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</si>
  <si>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</si>
  <si>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</si>
  <si>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</si>
  <si>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</si>
  <si>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</si>
  <si>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</si>
  <si>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</si>
  <si>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</si>
  <si>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</si>
  <si>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</si>
  <si>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</si>
  <si>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</si>
  <si>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</si>
  <si>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</si>
  <si>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</si>
  <si>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</si>
  <si>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</si>
  <si>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</si>
  <si>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</si>
  <si>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</si>
  <si>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</si>
  <si>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</si>
  <si>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</si>
  <si>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</si>
  <si>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</si>
  <si>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</si>
  <si>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</si>
  <si>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</si>
  <si>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</si>
  <si>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</si>
  <si>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</si>
  <si>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</si>
  <si>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</si>
  <si>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</si>
  <si>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</si>
  <si>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</si>
  <si>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</si>
  <si>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</si>
  <si>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</si>
  <si>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</si>
  <si>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</si>
  <si>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</si>
  <si>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</si>
  <si>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</si>
  <si>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</si>
  <si>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</si>
  <si>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</si>
  <si>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</si>
  <si>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</si>
  <si>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</si>
  <si>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</si>
  <si>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</si>
  <si>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</si>
  <si>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</si>
  <si>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</si>
  <si>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</si>
  <si>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</si>
  <si>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</si>
  <si>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</si>
  <si>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</si>
  <si>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</si>
  <si>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</si>
  <si>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</si>
  <si>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</si>
  <si>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</si>
  <si>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</si>
  <si>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</si>
  <si>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</si>
  <si>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</si>
  <si>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</si>
  <si>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</si>
  <si>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</si>
  <si>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</si>
  <si>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</si>
  <si>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</si>
  <si>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</si>
  <si>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</si>
  <si>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</si>
  <si>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</si>
  <si>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</si>
  <si>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</si>
  <si>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</si>
  <si>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</si>
  <si>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</si>
  <si>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</si>
  <si>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</si>
  <si>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</si>
  <si>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</si>
  <si>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</si>
  <si>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</si>
  <si>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</si>
  <si>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</si>
  <si>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</si>
  <si>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</si>
  <si>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</si>
  <si>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</si>
  <si>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</si>
  <si>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</si>
  <si>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</si>
  <si>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</si>
  <si>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</si>
  <si>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</si>
  <si>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</si>
  <si>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</si>
  <si>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</si>
  <si>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</si>
  <si>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</si>
  <si>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</si>
  <si>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</si>
  <si>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</si>
  <si>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</si>
  <si>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</si>
  <si>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</si>
  <si>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</si>
  <si>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</si>
  <si>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</si>
  <si>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</si>
  <si>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</si>
  <si>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</si>
  <si>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</si>
  <si>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</si>
  <si>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</si>
  <si>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</si>
  <si>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</si>
  <si>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</si>
  <si>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</si>
  <si>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</si>
  <si>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</si>
  <si>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</si>
  <si>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</si>
  <si>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</si>
  <si>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</si>
  <si>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</si>
  <si>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</si>
  <si>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</si>
  <si>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</si>
  <si>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</si>
  <si>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</si>
  <si>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</si>
  <si>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</si>
  <si>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</si>
  <si>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</si>
  <si>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</si>
  <si>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</si>
  <si>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</si>
  <si>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</si>
  <si>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</si>
  <si>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</si>
  <si>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</si>
  <si>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</si>
  <si>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</si>
  <si>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</si>
  <si>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</si>
  <si>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</si>
  <si>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</si>
  <si>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</si>
  <si>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</si>
  <si>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</si>
  <si>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</si>
  <si>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</si>
  <si>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</si>
  <si>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</si>
  <si>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</si>
  <si>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</si>
  <si>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</si>
  <si>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</si>
  <si>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</si>
  <si>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</si>
  <si>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</si>
  <si>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</si>
  <si>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</si>
  <si>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</si>
  <si>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</si>
  <si>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</si>
  <si>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</si>
  <si>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</si>
  <si>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</si>
  <si>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</si>
  <si>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</si>
  <si>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</si>
  <si>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</si>
  <si>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</si>
  <si>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</si>
  <si>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</si>
  <si>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</si>
  <si>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</si>
  <si>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</si>
  <si>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</si>
  <si>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</si>
  <si>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</si>
  <si>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</si>
  <si>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</si>
  <si>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</si>
  <si>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</si>
  <si>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</si>
  <si>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</si>
  <si>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</si>
  <si>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</si>
  <si>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</si>
  <si>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</si>
  <si>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</si>
  <si>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</si>
  <si>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</si>
  <si>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</si>
  <si>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</si>
  <si>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</si>
  <si>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</si>
  <si>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</si>
  <si>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</si>
  <si>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</si>
  <si>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</si>
  <si>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</si>
  <si>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</si>
  <si>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</si>
  <si>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</si>
  <si>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</si>
  <si>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</si>
  <si>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</si>
  <si>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</si>
  <si>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</si>
  <si>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</si>
  <si>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</si>
  <si>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</si>
  <si>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</si>
  <si>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</si>
  <si>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</si>
  <si>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</si>
  <si>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</si>
  <si>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</si>
  <si>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</si>
  <si>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</si>
  <si>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</si>
  <si>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</si>
  <si>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</si>
  <si>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</si>
  <si>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</si>
  <si>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</si>
  <si>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</si>
  <si>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</si>
  <si>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</si>
  <si>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</si>
  <si>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</si>
  <si>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</si>
  <si>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</si>
  <si>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</si>
  <si>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</si>
  <si>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</si>
  <si>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</si>
  <si>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</si>
  <si>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</si>
  <si>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</si>
  <si>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</si>
  <si>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</si>
  <si>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</si>
  <si>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</si>
  <si>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</si>
  <si>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</si>
  <si>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</si>
  <si>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</si>
  <si>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</si>
  <si>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</si>
  <si>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</si>
  <si>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</si>
  <si>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</si>
  <si>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</si>
  <si>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</si>
  <si>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</si>
  <si>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</si>
  <si>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</si>
  <si>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</si>
  <si>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</si>
  <si>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</si>
  <si>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</si>
  <si>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</si>
  <si>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</si>
  <si>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</si>
  <si>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</si>
  <si>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</si>
  <si>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</si>
  <si>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</si>
  <si>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</si>
  <si>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</si>
  <si>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</si>
  <si>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</si>
  <si>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</si>
  <si>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</si>
  <si>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</si>
  <si>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</si>
  <si>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</si>
  <si>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</si>
  <si>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</si>
  <si>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</si>
  <si>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</si>
  <si>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</si>
  <si>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</si>
  <si>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</si>
  <si>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</si>
  <si>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</si>
  <si>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</si>
  <si>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</si>
  <si>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</si>
  <si>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</si>
  <si>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</si>
  <si>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</si>
  <si>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</si>
  <si>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</si>
  <si>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</si>
  <si>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</si>
  <si>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</si>
  <si>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</si>
  <si>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</si>
  <si>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</si>
  <si>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</si>
  <si>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</si>
  <si>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</si>
  <si>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</si>
  <si>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</si>
  <si>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</si>
  <si>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</si>
  <si>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</si>
  <si>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</si>
  <si>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</si>
  <si>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</si>
  <si>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</si>
  <si>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</si>
  <si>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</si>
  <si>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</si>
  <si>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</si>
  <si>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</si>
  <si>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</si>
  <si>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</si>
  <si>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</si>
  <si>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</si>
  <si>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</si>
  <si>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</si>
  <si>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</si>
  <si>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</si>
  <si>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</si>
  <si>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</si>
  <si>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</si>
  <si>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</si>
  <si>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</si>
  <si>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</si>
  <si>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</si>
  <si>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</si>
  <si>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</si>
  <si>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</si>
  <si>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</si>
  <si>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</si>
  <si>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</si>
  <si>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</si>
  <si>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</si>
  <si>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</si>
  <si>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</si>
  <si>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</si>
  <si>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</si>
  <si>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</si>
  <si>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</si>
  <si>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</si>
  <si>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</si>
  <si>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</si>
  <si>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</si>
  <si>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</si>
  <si>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</si>
  <si>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</si>
  <si>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</si>
  <si>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</si>
  <si>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</si>
  <si>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</si>
  <si>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</si>
  <si>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</si>
  <si>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</si>
  <si>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</si>
  <si>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</si>
  <si>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</si>
  <si>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</si>
  <si>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</si>
  <si>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</si>
  <si>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</si>
  <si>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</si>
  <si>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</si>
  <si>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</si>
  <si>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</si>
  <si>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</si>
  <si>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</si>
  <si>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</si>
  <si>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</si>
  <si>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</si>
  <si>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</si>
  <si>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</si>
  <si>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</si>
  <si>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</si>
  <si>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</si>
  <si>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</si>
  <si>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</si>
  <si>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</si>
  <si>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</si>
  <si>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</si>
  <si>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</si>
  <si>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</si>
  <si>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</si>
  <si>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</si>
  <si>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</si>
  <si>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</si>
  <si>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</si>
  <si>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</si>
  <si>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</si>
  <si>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</si>
  <si>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</si>
  <si>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</si>
  <si>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</si>
  <si>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</si>
  <si>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</si>
  <si>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</si>
  <si>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</si>
  <si>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</si>
  <si>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</si>
  <si>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</si>
  <si>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</si>
  <si>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</si>
  <si>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</si>
  <si>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</si>
  <si>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</si>
  <si>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</si>
  <si>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</si>
  <si>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</si>
  <si>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</si>
  <si>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</si>
  <si>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</si>
  <si>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</si>
  <si>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</si>
  <si>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</si>
  <si>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</si>
  <si>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</si>
  <si>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</si>
  <si>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</si>
  <si>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</si>
  <si>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</si>
  <si>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</si>
  <si>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</si>
  <si>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</si>
  <si>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</si>
  <si>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</si>
  <si>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</si>
  <si>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</si>
  <si>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</si>
  <si>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</si>
  <si>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</si>
  <si>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</si>
  <si>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</si>
  <si>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</si>
  <si>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</si>
  <si>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</si>
  <si>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</si>
  <si>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</si>
  <si>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</si>
  <si>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</si>
  <si>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</si>
  <si>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</si>
  <si>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</si>
  <si>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</si>
  <si>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</si>
  <si>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</si>
  <si>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</si>
  <si>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</si>
  <si>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</si>
  <si>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</si>
  <si>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</si>
  <si>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</si>
  <si>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</si>
  <si>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</si>
  <si>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</si>
  <si>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</si>
  <si>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</si>
  <si>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</si>
  <si>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</si>
  <si>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</si>
  <si>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</si>
  <si>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</si>
  <si>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</si>
  <si>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</si>
  <si>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</si>
  <si>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</si>
  <si>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</si>
  <si>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</si>
  <si>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</si>
  <si>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</si>
  <si>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</si>
  <si>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</si>
  <si>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</si>
  <si>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</si>
  <si>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</si>
  <si>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</si>
  <si>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</si>
  <si>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</si>
  <si>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</si>
  <si>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</si>
  <si>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</si>
  <si>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</si>
  <si>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</si>
  <si>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</si>
  <si>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</si>
  <si>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</si>
  <si>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</si>
  <si>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</si>
  <si>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</si>
  <si>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</si>
  <si>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</si>
  <si>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</si>
  <si>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</si>
  <si>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</si>
  <si>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</si>
  <si>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</si>
  <si>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</si>
  <si>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</si>
  <si>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</si>
  <si>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</si>
  <si>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</si>
  <si>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</si>
  <si>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</si>
  <si>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</si>
  <si>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</si>
  <si>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</si>
  <si>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</si>
  <si>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</si>
  <si>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</si>
  <si>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</si>
  <si>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</si>
  <si>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</si>
  <si>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</si>
  <si>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</si>
  <si>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</si>
  <si>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</si>
  <si>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</si>
  <si>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</si>
  <si>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</si>
  <si>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</si>
  <si>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</si>
  <si>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</si>
  <si>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</si>
  <si>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</si>
  <si>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</si>
  <si>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</si>
  <si>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</si>
  <si>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</si>
  <si>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</si>
  <si>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</si>
  <si>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</si>
  <si>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</si>
  <si>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</si>
  <si>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</si>
  <si>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</si>
  <si>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</si>
  <si>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</si>
  <si>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</si>
  <si>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</si>
  <si>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</si>
  <si>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</si>
  <si>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</si>
  <si>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</si>
  <si>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</si>
  <si>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</si>
  <si>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</si>
  <si>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</si>
  <si>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</si>
  <si>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</si>
  <si>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</si>
  <si>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</si>
  <si>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</si>
  <si>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</si>
  <si>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</si>
  <si>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</si>
  <si>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</si>
  <si>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</si>
  <si>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</si>
  <si>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</si>
  <si>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</si>
  <si>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</si>
  <si>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</si>
  <si>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</si>
  <si>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</si>
  <si>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</si>
  <si>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</si>
  <si>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</si>
  <si>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</si>
  <si>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</si>
  <si>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</si>
  <si>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</si>
  <si>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</si>
  <si>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</si>
  <si>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</si>
  <si>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</si>
  <si>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</si>
  <si>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</si>
  <si>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</si>
  <si>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</si>
  <si>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</si>
  <si>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</si>
  <si>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</si>
  <si>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</si>
  <si>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</si>
  <si>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</si>
  <si>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</si>
  <si>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</si>
  <si>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</si>
  <si>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</si>
  <si>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</si>
  <si>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</si>
  <si>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</si>
  <si>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</si>
  <si>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</si>
  <si>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</si>
  <si>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</si>
  <si>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</si>
  <si>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</si>
  <si>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</si>
  <si>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</si>
  <si>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</si>
  <si>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</si>
  <si>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</si>
  <si>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</si>
  <si>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</si>
  <si>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</si>
  <si>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</si>
  <si>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</si>
  <si>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</si>
  <si>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</si>
  <si>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</si>
  <si>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</si>
  <si>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</si>
  <si>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</si>
  <si>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</si>
  <si>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</si>
  <si>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</si>
  <si>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</si>
  <si>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</si>
  <si>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</si>
  <si>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</si>
  <si>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</si>
  <si>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</si>
  <si>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</si>
  <si>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</si>
  <si>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</si>
  <si>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</si>
  <si>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</si>
  <si>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</si>
  <si>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</si>
  <si>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</si>
  <si>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</si>
  <si>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</si>
  <si>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</si>
  <si>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</si>
  <si>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</si>
  <si>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</si>
  <si>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</si>
  <si>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</si>
  <si>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</si>
  <si>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</si>
  <si>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</si>
  <si>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</si>
  <si>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</si>
  <si>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</si>
  <si>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</si>
  <si>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</si>
  <si>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</si>
  <si>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</si>
  <si>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</si>
  <si>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</si>
  <si>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</si>
  <si>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</si>
  <si>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</si>
  <si>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</si>
  <si>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</si>
  <si>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</si>
  <si>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</si>
  <si>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</si>
  <si>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</si>
  <si>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</si>
  <si>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</si>
  <si>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</si>
  <si>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</si>
  <si>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</si>
  <si>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</si>
  <si>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</si>
  <si>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</si>
  <si>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</si>
  <si>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</si>
  <si>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</si>
  <si>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</si>
  <si>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</si>
  <si>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</si>
  <si>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</si>
  <si>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</si>
  <si>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</si>
  <si>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</si>
  <si>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</si>
  <si>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</si>
  <si>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</si>
  <si>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</si>
  <si>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</si>
  <si>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</si>
  <si>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</si>
  <si>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</si>
  <si>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</si>
  <si>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</si>
  <si>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</si>
  <si>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</si>
  <si>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</si>
  <si>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</si>
  <si>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</si>
  <si>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</si>
  <si>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</si>
  <si>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</si>
  <si>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</si>
  <si>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</si>
  <si>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</si>
  <si>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</si>
  <si>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</si>
  <si>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</si>
  <si>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</si>
  <si>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</si>
  <si>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</si>
  <si>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</si>
  <si>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</si>
  <si>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</si>
  <si>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</si>
  <si>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</si>
  <si>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</si>
  <si>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</si>
  <si>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</si>
  <si>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</si>
  <si>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</si>
  <si>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</si>
  <si>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</si>
  <si>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</si>
  <si>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</si>
  <si>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</si>
  <si>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</si>
  <si>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</si>
  <si>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</si>
  <si>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</si>
  <si>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</si>
  <si>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</si>
  <si>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</si>
  <si>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</si>
  <si>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</si>
  <si>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</si>
  <si>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</si>
  <si>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</si>
  <si>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</si>
  <si>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</si>
  <si>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</si>
  <si>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</si>
  <si>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</si>
  <si>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</si>
  <si>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</si>
  <si>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</si>
  <si>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</si>
  <si>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</si>
  <si>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</si>
  <si>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</si>
  <si>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</si>
  <si>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</si>
  <si>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</si>
  <si>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</si>
  <si>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</si>
  <si>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</si>
  <si>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</si>
  <si>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</si>
  <si>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</si>
  <si>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</si>
  <si>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</si>
  <si>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</si>
  <si>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</si>
  <si>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</si>
  <si>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</si>
  <si>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</si>
  <si>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</si>
  <si>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</si>
  <si>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</si>
  <si>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</si>
  <si>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</si>
  <si>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</si>
  <si>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</si>
  <si>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</si>
  <si>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</si>
  <si>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</si>
  <si>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</si>
  <si>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</si>
  <si>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</si>
  <si>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</si>
  <si>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</si>
  <si>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</si>
  <si>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</si>
  <si>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</si>
  <si>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</si>
  <si>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</si>
  <si>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</si>
  <si>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</si>
  <si>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</si>
  <si>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</si>
  <si>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</si>
  <si>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</si>
  <si>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</si>
  <si>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</si>
  <si>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</si>
  <si>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</si>
  <si>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</si>
  <si>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</si>
  <si>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</si>
  <si>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</si>
  <si>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</si>
  <si>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</si>
  <si>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</si>
  <si>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</si>
  <si>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</si>
  <si>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</si>
  <si>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</si>
  <si>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</si>
  <si>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</si>
  <si>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</si>
  <si>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</si>
  <si>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</si>
  <si>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</si>
  <si>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</si>
  <si>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</si>
  <si>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</si>
  <si>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</si>
  <si>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</si>
  <si>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</si>
  <si>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</si>
  <si>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</si>
  <si>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</si>
  <si>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</si>
  <si>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</si>
  <si>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</si>
  <si>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</si>
  <si>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</si>
  <si>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</si>
  <si>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</si>
  <si>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</si>
  <si>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</si>
  <si>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</si>
  <si>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</si>
  <si>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</si>
  <si>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</si>
  <si>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</si>
  <si>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</si>
  <si>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</si>
  <si>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</si>
  <si>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</si>
  <si>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</si>
  <si>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</si>
  <si>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</si>
  <si>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</si>
  <si>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</si>
  <si>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</si>
  <si>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</si>
  <si>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</si>
  <si>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</si>
  <si>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</si>
  <si>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</si>
  <si>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</si>
  <si>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</si>
  <si>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</si>
  <si>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</si>
  <si>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</si>
  <si>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</si>
  <si>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</si>
  <si>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</si>
  <si>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</si>
  <si>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</si>
  <si>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</si>
  <si>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</si>
  <si>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</si>
  <si>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</si>
  <si>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</si>
  <si>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</si>
  <si>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</si>
  <si>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</si>
  <si>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</si>
  <si>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</si>
  <si>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</si>
  <si>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</si>
  <si>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</si>
  <si>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</si>
  <si>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</si>
  <si>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</si>
  <si>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</si>
  <si>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</si>
  <si>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</si>
  <si>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</si>
  <si>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</si>
  <si>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</si>
  <si>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</si>
  <si>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</si>
  <si>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</si>
  <si>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</si>
  <si>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</si>
  <si>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</si>
  <si>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</si>
  <si>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</si>
  <si>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</si>
  <si>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</si>
  <si>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</si>
  <si>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</si>
  <si>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</si>
  <si>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</si>
  <si>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</si>
  <si>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</si>
  <si>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</si>
  <si>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</si>
  <si>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</si>
  <si>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</si>
  <si>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</si>
  <si>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</si>
  <si>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</si>
  <si>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</si>
  <si>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</si>
  <si>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</si>
  <si>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</si>
  <si>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</si>
  <si>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</si>
  <si>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</si>
  <si>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</si>
  <si>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</si>
  <si>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</si>
  <si>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</si>
  <si>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</si>
  <si>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</si>
  <si>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</si>
  <si>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</si>
  <si>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</si>
  <si>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</si>
  <si>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</si>
  <si>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</si>
  <si>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</si>
  <si>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</si>
  <si>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</si>
  <si>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</si>
  <si>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</si>
  <si>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</si>
  <si>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</si>
  <si>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</si>
  <si>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</si>
  <si>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</si>
  <si>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</si>
  <si>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</si>
  <si>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</si>
  <si>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</si>
  <si>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</si>
  <si>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</si>
  <si>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</si>
  <si>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</si>
  <si>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</si>
  <si>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</si>
  <si>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</si>
  <si>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</si>
  <si>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</si>
  <si>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</si>
  <si>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</si>
  <si>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</si>
  <si>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</si>
  <si>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</si>
  <si>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</si>
  <si>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</si>
  <si>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</si>
  <si>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</si>
  <si>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</si>
  <si>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</si>
  <si>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</si>
  <si>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</si>
  <si>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</si>
  <si>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</si>
  <si>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</si>
  <si>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</si>
  <si>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</si>
  <si>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</si>
  <si>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</si>
  <si>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</si>
  <si>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</si>
  <si>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</si>
  <si>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</si>
  <si>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</si>
  <si>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</si>
  <si>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</si>
  <si>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</si>
  <si>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</si>
  <si>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</si>
  <si>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</si>
  <si>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</si>
  <si>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</si>
  <si>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</si>
  <si>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</si>
  <si>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</si>
  <si>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</si>
  <si>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</si>
  <si>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</si>
  <si>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</si>
  <si>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</si>
  <si>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</si>
  <si>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</si>
  <si>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</si>
  <si>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</si>
  <si>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</si>
  <si>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</si>
  <si>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</si>
  <si>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</si>
  <si>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</si>
  <si>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</si>
  <si>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</si>
  <si>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</si>
  <si>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</si>
  <si>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</si>
  <si>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</si>
  <si>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</si>
  <si>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</si>
  <si>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</si>
  <si>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</si>
  <si>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</si>
  <si>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</si>
  <si>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</si>
  <si>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</si>
  <si>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</si>
  <si>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</si>
  <si>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</si>
  <si>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</si>
  <si>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</si>
  <si>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</si>
  <si>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</si>
  <si>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</si>
  <si>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</si>
  <si>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</si>
  <si>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</si>
  <si>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</si>
  <si>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</si>
  <si>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</si>
  <si>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</si>
  <si>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</si>
  <si>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</si>
  <si>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</si>
  <si>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</si>
  <si>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</si>
  <si>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</si>
  <si>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</si>
  <si>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</si>
  <si>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</si>
  <si>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</si>
  <si>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</si>
  <si>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</si>
  <si>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</si>
  <si>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</si>
  <si>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</si>
  <si>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</si>
  <si>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</si>
  <si>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</si>
  <si>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</si>
  <si>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</si>
  <si>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</si>
  <si>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</si>
  <si>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</si>
  <si>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</si>
  <si>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</si>
  <si>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</si>
  <si>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</si>
  <si>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</si>
  <si>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</si>
  <si>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</si>
  <si>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</si>
  <si>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</si>
  <si>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</si>
  <si>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</si>
  <si>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</si>
  <si>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</si>
  <si>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</si>
  <si>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</si>
  <si>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</si>
  <si>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</si>
  <si>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</si>
  <si>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</si>
  <si>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</si>
  <si>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</si>
  <si>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</si>
  <si>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</si>
  <si>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</si>
  <si>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</si>
  <si>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</si>
  <si>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</si>
  <si>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</si>
  <si>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</si>
  <si>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</si>
  <si>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</si>
  <si>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</si>
  <si>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</si>
  <si>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</si>
  <si>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</si>
  <si>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</si>
  <si>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</si>
  <si>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</si>
  <si>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</si>
  <si>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</si>
  <si>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</si>
  <si>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</si>
  <si>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</si>
  <si>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</si>
  <si>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</si>
  <si>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</si>
  <si>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</si>
  <si>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</si>
  <si>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</si>
  <si>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</si>
  <si>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</si>
  <si>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</si>
  <si>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</si>
  <si>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</si>
  <si>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</si>
  <si>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</si>
  <si>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</si>
  <si>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</si>
  <si>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</si>
  <si>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</si>
  <si>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</si>
  <si>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</si>
  <si>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</si>
  <si>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</si>
  <si>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</si>
  <si>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</si>
  <si>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</si>
  <si>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</si>
  <si>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</si>
  <si>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</si>
  <si>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</si>
  <si>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</si>
  <si>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</si>
  <si>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</si>
  <si>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</si>
  <si>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</si>
  <si>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</si>
  <si>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</si>
  <si>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</si>
  <si>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</si>
  <si>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</si>
  <si>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</si>
  <si>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</si>
  <si>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</si>
  <si>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</si>
  <si>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</si>
  <si>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</si>
  <si>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</si>
  <si>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</si>
  <si>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</si>
  <si>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</si>
  <si>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</si>
  <si>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</si>
  <si>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</si>
  <si>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</si>
  <si>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</si>
  <si>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</si>
  <si>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</si>
  <si>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</si>
  <si>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</si>
  <si>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</si>
  <si>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</si>
  <si>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</si>
  <si>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</si>
  <si>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</si>
  <si>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</si>
  <si>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</si>
  <si>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</si>
  <si>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</si>
  <si>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</si>
  <si>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</si>
  <si>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</si>
  <si>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</si>
  <si>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</si>
  <si>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</si>
  <si>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</si>
  <si>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</si>
  <si>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</si>
  <si>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</si>
  <si>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</si>
  <si>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</si>
  <si>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</si>
  <si>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</si>
  <si>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</si>
  <si>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</si>
  <si>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</si>
  <si>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</si>
  <si>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</si>
  <si>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</si>
  <si>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</si>
  <si>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</si>
  <si>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</si>
  <si>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</si>
  <si>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</si>
  <si>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</si>
  <si>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</si>
  <si>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</si>
  <si>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</si>
  <si>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</si>
  <si>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</si>
  <si>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</si>
  <si>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</si>
  <si>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</si>
  <si>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</si>
  <si>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</si>
  <si>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</si>
  <si>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</si>
  <si>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</si>
  <si>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</si>
  <si>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</si>
  <si>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</si>
  <si>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</si>
  <si>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</si>
  <si>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</si>
  <si>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</si>
  <si>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</si>
  <si>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</si>
  <si>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</si>
  <si>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</si>
  <si>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</si>
  <si>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</si>
  <si>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</si>
  <si>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</si>
  <si>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</si>
  <si>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</si>
  <si>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</si>
  <si>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</si>
  <si>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</si>
  <si>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</si>
  <si>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</si>
  <si>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</si>
  <si>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</si>
  <si>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</si>
  <si>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</si>
  <si>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</si>
  <si>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</si>
  <si>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</si>
  <si>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</si>
  <si>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</si>
  <si>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</si>
  <si>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</si>
  <si>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</si>
  <si>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</si>
  <si>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</si>
  <si>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</si>
  <si>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</si>
  <si>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</si>
  <si>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</si>
  <si>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</si>
  <si>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</si>
  <si>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</si>
  <si>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</si>
  <si>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</si>
  <si>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</si>
  <si>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</si>
  <si>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</si>
  <si>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</si>
  <si>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</si>
  <si>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</si>
  <si>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</si>
  <si>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</si>
  <si>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</si>
  <si>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</si>
  <si>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</si>
  <si>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</si>
  <si>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</si>
  <si>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</si>
  <si>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</si>
  <si>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</si>
  <si>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</si>
  <si>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</si>
  <si>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</si>
  <si>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</si>
  <si>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</si>
  <si>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</si>
  <si>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</si>
  <si>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</si>
  <si>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</si>
  <si>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</si>
  <si>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</si>
  <si>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</si>
  <si>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</si>
  <si>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</si>
  <si>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</si>
  <si>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</si>
  <si>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</si>
  <si>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</si>
  <si>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</si>
  <si>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</si>
  <si>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</si>
  <si>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</si>
  <si>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</si>
  <si>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</si>
  <si>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</si>
  <si>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</si>
  <si>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</si>
  <si>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</si>
  <si>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</si>
  <si>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</si>
  <si>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</si>
  <si>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</si>
  <si>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</si>
  <si>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</si>
  <si>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</si>
  <si>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</si>
  <si>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</si>
  <si>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</si>
  <si>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</si>
  <si>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</si>
  <si>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</si>
  <si>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</si>
  <si>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</si>
  <si>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</si>
  <si>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</si>
  <si>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</si>
  <si>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</si>
  <si>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</si>
  <si>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</si>
  <si>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</si>
  <si>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</si>
  <si>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</si>
  <si>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</si>
  <si>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</si>
  <si>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</si>
  <si>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</si>
  <si>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</si>
  <si>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</si>
  <si>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</si>
  <si>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</si>
  <si>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</si>
  <si>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</si>
  <si>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</si>
  <si>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</si>
  <si>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</si>
  <si>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</si>
  <si>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</si>
  <si>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</si>
  <si>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</si>
  <si>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</si>
  <si>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</si>
  <si>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</si>
  <si>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</si>
  <si>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</si>
  <si>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</si>
  <si>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</si>
  <si>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</si>
  <si>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</si>
  <si>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</si>
  <si>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</si>
  <si>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</si>
  <si>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</si>
  <si>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</si>
  <si>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</si>
  <si>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</si>
  <si>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</si>
  <si>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</si>
  <si>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</si>
  <si>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</si>
  <si>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</si>
  <si>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</si>
  <si>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</si>
  <si>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</si>
  <si>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</si>
  <si>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</si>
  <si>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</si>
  <si>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</si>
  <si>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</si>
  <si>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</si>
  <si>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</si>
  <si>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</si>
  <si>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</si>
  <si>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</si>
  <si>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</si>
  <si>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</si>
  <si>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</si>
  <si>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</si>
  <si>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</si>
  <si>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</si>
  <si>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</si>
  <si>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</si>
  <si>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</si>
  <si>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</si>
  <si>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</si>
  <si>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</si>
  <si>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</si>
  <si>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</si>
  <si>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</si>
  <si>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</si>
  <si>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</si>
  <si>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</si>
  <si>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</si>
  <si>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</si>
  <si>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</si>
  <si>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</si>
  <si>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</si>
  <si>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</si>
  <si>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</si>
  <si>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</si>
  <si>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</si>
  <si>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</si>
  <si>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</si>
  <si>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</si>
  <si>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</si>
  <si>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</si>
  <si>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</si>
  <si>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</si>
  <si>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</si>
  <si>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</si>
  <si>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</si>
  <si>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</si>
  <si>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</si>
  <si>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</si>
  <si>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</si>
  <si>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</si>
  <si>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</si>
  <si>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</si>
  <si>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</si>
  <si>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</si>
  <si>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</si>
  <si>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</si>
  <si>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</si>
  <si>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</si>
  <si>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</si>
  <si>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</si>
  <si>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</si>
  <si>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</si>
  <si>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</si>
  <si>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</si>
  <si>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</si>
  <si>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</si>
  <si>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</si>
  <si>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</si>
  <si>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</si>
  <si>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</si>
  <si>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</si>
  <si>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</si>
  <si>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</si>
  <si>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</si>
  <si>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</si>
  <si>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</si>
  <si>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</si>
  <si>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</si>
  <si>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</si>
  <si>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</si>
  <si>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</si>
  <si>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</si>
  <si>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</si>
  <si>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</si>
  <si>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</si>
  <si>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</si>
  <si>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</si>
  <si>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</si>
  <si>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</si>
  <si>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</si>
  <si>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</si>
  <si>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</si>
  <si>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</si>
  <si>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</si>
  <si>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</si>
  <si>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</si>
  <si>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</si>
  <si>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</si>
  <si>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</si>
  <si>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</si>
  <si>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</si>
  <si>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</si>
  <si>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</si>
  <si>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</si>
  <si>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</si>
  <si>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</si>
  <si>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</si>
  <si>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</si>
  <si>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</si>
  <si>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</si>
  <si>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</si>
  <si>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</si>
  <si>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</si>
  <si>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</si>
  <si>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</si>
  <si>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</si>
  <si>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</si>
  <si>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</si>
  <si>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</si>
  <si>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</si>
  <si>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</si>
  <si>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</si>
  <si>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</si>
  <si>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</si>
  <si>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</si>
  <si>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</si>
  <si>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</si>
  <si>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</si>
  <si>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</si>
  <si>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</si>
  <si>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</si>
  <si>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</si>
  <si>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</si>
  <si>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</si>
  <si>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</si>
  <si>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</si>
  <si>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</si>
  <si>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</si>
  <si>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</si>
  <si>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</si>
  <si>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</si>
  <si>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</si>
  <si>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</si>
  <si>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</si>
  <si>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</si>
  <si>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</si>
  <si>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</si>
  <si>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</si>
  <si>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</si>
  <si>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</si>
  <si>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</si>
  <si>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</si>
  <si>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</si>
  <si>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</si>
  <si>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</si>
  <si>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</si>
  <si>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</si>
  <si>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</si>
  <si>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</si>
  <si>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</si>
  <si>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</si>
  <si>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</si>
  <si>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</si>
  <si>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</si>
  <si>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</si>
  <si>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</si>
  <si>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</si>
  <si>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</si>
  <si>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</si>
  <si>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</si>
  <si>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</si>
  <si>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</si>
  <si>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</si>
  <si>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</si>
  <si>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</si>
  <si>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</si>
  <si>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</si>
  <si>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</si>
  <si>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</si>
  <si>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</si>
  <si>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</si>
  <si>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</si>
  <si>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</si>
  <si>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</si>
  <si>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</si>
  <si>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</si>
  <si>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</si>
  <si>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</si>
  <si>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</si>
  <si>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</si>
  <si>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</si>
  <si>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</si>
  <si>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</si>
  <si>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</si>
  <si>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</si>
  <si>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</si>
  <si>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</si>
  <si>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</si>
  <si>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</si>
  <si>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</si>
  <si>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</si>
  <si>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</si>
  <si>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</si>
  <si>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</si>
  <si>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</si>
  <si>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</si>
  <si>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</si>
  <si>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</si>
  <si>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</si>
  <si>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</si>
  <si>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</si>
  <si>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</si>
  <si>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</si>
  <si>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</si>
  <si>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</si>
  <si>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</si>
  <si>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</si>
  <si>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</si>
  <si>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</si>
  <si>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</si>
  <si>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</si>
  <si>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</si>
  <si>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</si>
  <si>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</si>
  <si>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</si>
  <si>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</si>
  <si>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</si>
  <si>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</si>
  <si>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</si>
  <si>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</si>
  <si>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</si>
  <si>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</si>
  <si>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</si>
  <si>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</si>
  <si>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</si>
  <si>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</si>
  <si>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</si>
  <si>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</si>
  <si>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</si>
  <si>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</si>
  <si>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</si>
  <si>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</si>
  <si>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</si>
  <si>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</si>
  <si>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</si>
  <si>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</si>
  <si>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</si>
  <si>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</si>
  <si>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</si>
  <si>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</si>
  <si>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</si>
  <si>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</si>
  <si>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</si>
  <si>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</si>
  <si>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</si>
  <si>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</si>
  <si>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</si>
  <si>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</si>
  <si>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</si>
  <si>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</si>
  <si>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</si>
  <si>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</si>
  <si>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</si>
  <si>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</si>
  <si>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</si>
  <si>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</si>
  <si>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</si>
  <si>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</si>
  <si>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</si>
  <si>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</si>
  <si>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</si>
  <si>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</si>
  <si>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</si>
  <si>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</si>
  <si>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</si>
  <si>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</si>
  <si>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</si>
  <si>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</si>
  <si>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</si>
  <si>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</si>
  <si>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</si>
  <si>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</si>
  <si>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</si>
  <si>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</si>
  <si>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</si>
  <si>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</si>
  <si>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</si>
  <si>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</si>
  <si>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</si>
  <si>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</si>
  <si>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</si>
  <si>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</si>
  <si>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</si>
  <si>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</si>
  <si>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</si>
  <si>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</si>
  <si>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</si>
  <si>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</si>
  <si>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</si>
  <si>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</si>
  <si>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</si>
  <si>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</si>
  <si>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</si>
  <si>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</si>
  <si>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</si>
  <si>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</si>
  <si>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</si>
  <si>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</si>
  <si>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</si>
  <si>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</si>
  <si>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</si>
  <si>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</si>
  <si>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</si>
  <si>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</si>
  <si>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</si>
  <si>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</si>
  <si>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</si>
  <si>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</si>
  <si>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</si>
  <si>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</si>
  <si>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</si>
  <si>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</si>
  <si>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</si>
  <si>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</si>
  <si>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</si>
  <si>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</si>
  <si>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</si>
  <si>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</si>
  <si>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</si>
  <si>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</si>
  <si>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</si>
  <si>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</si>
  <si>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</si>
  <si>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</si>
  <si>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</si>
  <si>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</si>
  <si>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</si>
  <si>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</si>
  <si>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</si>
  <si>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</si>
  <si>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</si>
  <si>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</si>
  <si>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</si>
  <si>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</si>
  <si>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</si>
  <si>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</si>
  <si>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</si>
  <si>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</si>
  <si>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</si>
  <si>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</si>
  <si>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</si>
  <si>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</si>
  <si>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</si>
  <si>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</si>
  <si>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</si>
  <si>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</si>
  <si>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</si>
  <si>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</si>
  <si>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</si>
  <si>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</si>
  <si>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</si>
  <si>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</si>
  <si>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</si>
  <si>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</si>
  <si>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</si>
  <si>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</si>
  <si>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</si>
  <si>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</si>
  <si>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</si>
  <si>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</si>
  <si>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</si>
  <si>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</si>
  <si>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</si>
  <si>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</si>
  <si>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</si>
  <si>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</si>
  <si>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</si>
  <si>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</si>
  <si>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</si>
  <si>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</si>
  <si>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</si>
  <si>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</si>
  <si>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</si>
  <si>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</si>
  <si>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</si>
  <si>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</si>
  <si>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</si>
  <si>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</si>
  <si>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</si>
  <si>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</si>
  <si>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</si>
  <si>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</si>
  <si>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</si>
  <si>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</si>
  <si>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</si>
  <si>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</si>
  <si>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</si>
  <si>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</si>
  <si>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</si>
  <si>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</si>
  <si>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</si>
  <si>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</si>
  <si>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</si>
  <si>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</si>
  <si>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</si>
  <si>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</si>
  <si>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</si>
  <si>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</si>
  <si>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</si>
  <si>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</si>
  <si>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</si>
  <si>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</si>
  <si>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</si>
  <si>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</si>
  <si>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</si>
  <si>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</si>
  <si>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</si>
  <si>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</si>
  <si>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</si>
  <si>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</si>
  <si>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</si>
  <si>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</si>
  <si>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</si>
  <si>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</si>
  <si>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</si>
  <si>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</si>
  <si>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</si>
  <si>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</si>
  <si>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</si>
  <si>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</si>
  <si>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</si>
  <si>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</si>
  <si>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</si>
  <si>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</si>
  <si>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</si>
  <si>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</si>
  <si>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</si>
  <si>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</si>
  <si>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</si>
  <si>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</si>
  <si>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</si>
  <si>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</si>
  <si>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</si>
  <si>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</si>
  <si>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</si>
  <si>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</si>
  <si>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</si>
  <si>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</si>
  <si>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</si>
  <si>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</si>
  <si>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</si>
  <si>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</si>
  <si>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</si>
  <si>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</si>
  <si>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</si>
  <si>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</si>
  <si>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</si>
  <si>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</si>
  <si>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</si>
  <si>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</si>
  <si>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</si>
  <si>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</si>
  <si>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</si>
  <si>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</si>
  <si>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</si>
  <si>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</si>
  <si>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</si>
  <si>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</si>
  <si>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</si>
  <si>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</si>
  <si>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</si>
  <si>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</si>
  <si>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</si>
  <si>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</si>
  <si>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</si>
  <si>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</si>
  <si>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</si>
  <si>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</si>
  <si>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</si>
  <si>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</si>
  <si>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</si>
  <si>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</si>
  <si>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</si>
  <si>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</si>
  <si>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</si>
  <si>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</si>
  <si>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</si>
  <si>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</si>
  <si>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</si>
  <si>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</si>
  <si>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</si>
  <si>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</si>
  <si>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</si>
  <si>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</si>
  <si>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</si>
  <si>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</si>
  <si>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</si>
  <si>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</si>
  <si>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</si>
  <si>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</si>
  <si>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</si>
  <si>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</si>
  <si>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</si>
  <si>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</si>
  <si>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</si>
  <si>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</si>
  <si>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</si>
  <si>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</si>
  <si>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</si>
  <si>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</si>
  <si>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</si>
  <si>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</si>
  <si>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</si>
  <si>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</si>
  <si>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</si>
  <si>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</si>
  <si>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</si>
  <si>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</si>
  <si>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</si>
  <si>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</si>
  <si>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</si>
  <si>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</si>
  <si>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</si>
  <si>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</si>
  <si>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</si>
  <si>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</si>
  <si>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</si>
  <si>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</si>
  <si>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</si>
  <si>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</si>
  <si>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</si>
  <si>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</si>
  <si>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</si>
  <si>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</si>
  <si>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</si>
  <si>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</si>
  <si>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</si>
  <si>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</si>
  <si>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</si>
  <si>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</si>
  <si>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</si>
  <si>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</si>
  <si>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</si>
  <si>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</si>
  <si>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</si>
  <si>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</si>
  <si>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</si>
  <si>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</si>
  <si>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</si>
  <si>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</si>
  <si>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</si>
  <si>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</si>
  <si>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</si>
  <si>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</si>
  <si>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</si>
  <si>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</si>
  <si>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</si>
  <si>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</si>
  <si>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</si>
  <si>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</si>
  <si>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</si>
  <si>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</si>
  <si>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</si>
  <si>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</si>
  <si>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</si>
  <si>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</si>
  <si>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</si>
  <si>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</si>
  <si>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</si>
  <si>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</si>
  <si>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</si>
  <si>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</si>
  <si>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</si>
  <si>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</si>
  <si>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</si>
  <si>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</si>
  <si>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</si>
  <si>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</si>
  <si>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</si>
  <si>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</si>
  <si>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</si>
  <si>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</si>
  <si>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</si>
  <si>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</si>
  <si>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</si>
  <si>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</si>
  <si>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</si>
  <si>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</si>
  <si>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</si>
  <si>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</si>
  <si>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</si>
  <si>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</si>
  <si>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</si>
  <si>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</si>
  <si>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</si>
  <si>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</si>
  <si>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</si>
  <si>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</si>
  <si>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</si>
  <si>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</si>
  <si>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</si>
  <si>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</si>
  <si>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</si>
  <si>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</si>
  <si>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</si>
  <si>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</si>
  <si>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</si>
  <si>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</si>
  <si>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</si>
  <si>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</si>
  <si>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</si>
  <si>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</si>
  <si>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</si>
  <si>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</si>
  <si>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</si>
  <si>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</si>
  <si>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</si>
  <si>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</si>
  <si>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</si>
  <si>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</si>
  <si>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</si>
  <si>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</si>
  <si>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</si>
  <si>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</si>
  <si>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</si>
  <si>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</si>
  <si>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</si>
  <si>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</si>
  <si>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</si>
  <si>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</si>
  <si>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</si>
  <si>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</si>
  <si>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</si>
  <si>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</si>
  <si>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</si>
  <si>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</si>
  <si>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</si>
  <si>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</si>
  <si>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</si>
  <si>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</si>
  <si>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</si>
  <si>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</si>
  <si>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</si>
  <si>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</si>
  <si>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</si>
  <si>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</si>
  <si>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</si>
  <si>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</si>
  <si>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</si>
  <si>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</si>
  <si>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</si>
  <si>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</si>
  <si>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</si>
  <si>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</si>
  <si>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</si>
  <si>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</si>
  <si>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</si>
  <si>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</si>
  <si>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</si>
  <si>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</si>
  <si>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</si>
  <si>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</si>
  <si>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</si>
  <si>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</si>
  <si>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</si>
  <si>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</si>
  <si>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</si>
  <si>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</si>
  <si>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</si>
  <si>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</si>
  <si>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</si>
  <si>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</si>
  <si>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</si>
  <si>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</si>
  <si>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</si>
  <si>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</si>
  <si>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</si>
  <si>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</si>
  <si>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</si>
  <si>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</si>
  <si>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</si>
  <si>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</si>
  <si>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</si>
  <si>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</si>
  <si>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</si>
  <si>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</si>
  <si>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</si>
  <si>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</si>
  <si>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</si>
  <si>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</si>
  <si>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</si>
  <si>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</si>
  <si>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</si>
  <si>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</si>
  <si>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</si>
  <si>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</si>
  <si>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</si>
  <si>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</si>
  <si>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</si>
  <si>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</si>
  <si>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</si>
  <si>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</si>
  <si>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</si>
  <si>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</si>
  <si>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</si>
  <si>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</si>
  <si>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</si>
  <si>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</si>
  <si>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</si>
  <si>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</si>
  <si>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</si>
  <si>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</si>
  <si>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</si>
  <si>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</si>
  <si>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</si>
  <si>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</si>
  <si>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</si>
  <si>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</si>
  <si>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</si>
  <si>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</si>
  <si>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</si>
  <si>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</si>
  <si>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</si>
  <si>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</si>
  <si>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</si>
  <si>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</si>
  <si>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</si>
  <si>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</si>
  <si>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</si>
  <si>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</si>
  <si>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</si>
  <si>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</si>
  <si>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</si>
  <si>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</si>
  <si>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</si>
  <si>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</si>
  <si>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</si>
  <si>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</si>
  <si>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</si>
  <si>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</si>
  <si>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</si>
  <si>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</si>
  <si>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</si>
  <si>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</si>
  <si>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</si>
  <si>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</si>
  <si>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</si>
  <si>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</si>
  <si>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</si>
  <si>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</si>
  <si>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</si>
  <si>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</si>
  <si>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</si>
  <si>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</si>
  <si>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</si>
  <si>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</si>
  <si>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</si>
  <si>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</si>
  <si>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</si>
  <si>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</si>
  <si>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</si>
  <si>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</si>
  <si>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</si>
  <si>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</si>
  <si>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</si>
  <si>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</si>
  <si>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</si>
  <si>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</si>
  <si>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</si>
  <si>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</si>
  <si>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</si>
  <si>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</si>
  <si>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</si>
  <si>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</si>
  <si>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</si>
  <si>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</si>
  <si>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</si>
  <si>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</si>
  <si>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</si>
  <si>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</si>
  <si>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</si>
  <si>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</si>
  <si>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</si>
  <si>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</si>
  <si>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</si>
  <si>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</si>
  <si>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</si>
  <si>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</si>
  <si>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</si>
  <si>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</si>
  <si>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</si>
  <si>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</si>
  <si>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</si>
  <si>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</si>
  <si>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</si>
  <si>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</si>
  <si>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</si>
  <si>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</si>
  <si>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</si>
  <si>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</si>
  <si>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</si>
  <si>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</si>
  <si>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</si>
  <si>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</si>
  <si>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</si>
  <si>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</si>
  <si>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</si>
  <si>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</si>
  <si>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</si>
  <si>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</si>
  <si>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</si>
  <si>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</si>
  <si>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</si>
  <si>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</si>
  <si>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</si>
  <si>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</si>
  <si>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</si>
  <si>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</si>
  <si>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</si>
  <si>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</si>
  <si>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</si>
  <si>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</si>
  <si>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</si>
  <si>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</si>
  <si>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</si>
  <si>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</si>
  <si>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</si>
  <si>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</si>
  <si>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</si>
  <si>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</si>
  <si>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</si>
  <si>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</si>
  <si>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</si>
  <si>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</si>
  <si>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</si>
  <si>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</si>
  <si>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</si>
  <si>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</si>
  <si>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</si>
  <si>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</si>
  <si>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</si>
  <si>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</si>
  <si>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</si>
  <si>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</si>
  <si>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</si>
  <si>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</si>
  <si>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</si>
  <si>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</si>
  <si>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</si>
  <si>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</si>
  <si>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</si>
  <si>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</si>
  <si>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</si>
  <si>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</si>
  <si>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</si>
  <si>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</si>
  <si>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</si>
  <si>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</si>
  <si>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</si>
  <si>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</si>
  <si>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</si>
  <si>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</si>
  <si>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</si>
  <si>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</si>
  <si>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</si>
  <si>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</si>
  <si>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</si>
  <si>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</si>
  <si>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</si>
  <si>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</si>
  <si>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</si>
  <si>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</si>
  <si>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</si>
  <si>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</si>
  <si>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</si>
  <si>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</si>
  <si>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</si>
  <si>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</si>
  <si>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</si>
  <si>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</si>
  <si>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</si>
  <si>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</si>
  <si>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</si>
  <si>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</si>
  <si>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</si>
  <si>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</si>
  <si>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</si>
  <si>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</si>
  <si>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</si>
  <si>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</si>
  <si>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</si>
  <si>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</si>
  <si>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</si>
  <si>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</si>
  <si>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</si>
  <si>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</si>
  <si>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</si>
  <si>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</si>
  <si>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</si>
  <si>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</si>
  <si>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</si>
  <si>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</si>
  <si>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</si>
  <si>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</si>
  <si>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</si>
  <si>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</si>
  <si>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</si>
  <si>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</si>
  <si>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</si>
  <si>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</si>
  <si>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</si>
  <si>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</si>
  <si>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</si>
  <si>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</si>
  <si>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</si>
  <si>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</si>
  <si>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</si>
  <si>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</si>
  <si>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</si>
  <si>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</si>
  <si>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</si>
  <si>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</si>
  <si>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</si>
  <si>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</si>
  <si>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</si>
  <si>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</si>
  <si>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</si>
  <si>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</si>
  <si>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</si>
  <si>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</si>
  <si>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</si>
  <si>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</si>
  <si>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</si>
  <si>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</si>
  <si>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</si>
  <si>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</si>
  <si>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</si>
  <si>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</si>
  <si>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</si>
  <si>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</si>
  <si>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</si>
  <si>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</si>
  <si>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</si>
  <si>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</si>
  <si>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</si>
  <si>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</si>
  <si>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</si>
  <si>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</si>
  <si>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</si>
  <si>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</si>
  <si>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</si>
  <si>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</si>
  <si>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</si>
  <si>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</si>
  <si>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</si>
  <si>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</si>
  <si>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</si>
  <si>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</si>
  <si>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</si>
  <si>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</si>
  <si>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</si>
  <si>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</si>
  <si>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</si>
  <si>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</si>
  <si>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</si>
  <si>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</si>
  <si>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</si>
  <si>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</si>
  <si>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</si>
  <si>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</si>
  <si>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</si>
  <si>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</si>
  <si>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</si>
  <si>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</si>
  <si>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</si>
  <si>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</si>
  <si>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</si>
  <si>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</si>
  <si>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</si>
  <si>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</si>
  <si>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</si>
  <si>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</si>
  <si>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</si>
  <si>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</si>
  <si>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</si>
  <si>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</si>
  <si>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</si>
  <si>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</si>
  <si>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</si>
  <si>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</si>
  <si>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</si>
  <si>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</si>
  <si>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</si>
  <si>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</si>
  <si>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</si>
  <si>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</si>
  <si>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</si>
  <si>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</si>
  <si>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</si>
  <si>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</si>
  <si>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</si>
  <si>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</si>
  <si>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</si>
  <si>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</si>
  <si>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</si>
  <si>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</si>
  <si>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</si>
  <si>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</si>
  <si>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</si>
  <si>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</si>
  <si>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</si>
  <si>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</si>
  <si>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</si>
  <si>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</si>
  <si>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</si>
  <si>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</si>
  <si>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</si>
  <si>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</si>
  <si>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</si>
  <si>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</si>
  <si>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</si>
  <si>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</si>
  <si>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</si>
  <si>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</si>
  <si>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</si>
  <si>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</si>
  <si>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</si>
  <si>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</si>
  <si>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</si>
  <si>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</si>
  <si>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</si>
  <si>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</si>
  <si>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</si>
  <si>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</si>
  <si>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</si>
  <si>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</si>
  <si>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</si>
  <si>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</si>
  <si>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</si>
  <si>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</si>
  <si>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</si>
  <si>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</si>
  <si>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</si>
  <si>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</si>
  <si>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</si>
  <si>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</si>
  <si>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</si>
  <si>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</si>
  <si>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</si>
  <si>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</si>
  <si>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</si>
  <si>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</si>
  <si>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</si>
  <si>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</si>
  <si>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</si>
  <si>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</si>
  <si>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</si>
  <si>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</si>
  <si>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</si>
  <si>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</si>
  <si>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</si>
  <si>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</si>
  <si>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</si>
  <si>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</si>
  <si>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</si>
  <si>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</si>
  <si>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</si>
  <si>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</si>
  <si>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</si>
  <si>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</si>
  <si>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</si>
  <si>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</si>
  <si>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</si>
  <si>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</si>
  <si>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</si>
  <si>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</si>
  <si>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</si>
  <si>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</si>
  <si>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</si>
  <si>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</si>
  <si>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</si>
  <si>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</si>
  <si>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</si>
  <si>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</si>
  <si>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</si>
  <si>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</si>
  <si>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</si>
  <si>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</si>
  <si>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</si>
  <si>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</si>
  <si>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</si>
  <si>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</si>
  <si>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</si>
  <si>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</si>
  <si>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</si>
  <si>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</si>
  <si>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</si>
  <si>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</si>
  <si>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</si>
  <si>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</si>
  <si>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</si>
  <si>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</si>
  <si>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</si>
  <si>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</si>
  <si>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</si>
  <si>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</si>
  <si>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</si>
  <si>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</si>
  <si>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</si>
  <si>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</si>
  <si>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</si>
  <si>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</si>
  <si>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</si>
  <si>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</si>
  <si>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</si>
  <si>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</si>
  <si>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</si>
  <si>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</si>
  <si>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</si>
  <si>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</si>
  <si>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</si>
  <si>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</si>
  <si>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</si>
  <si>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</si>
  <si>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</si>
  <si>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</si>
  <si>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</si>
  <si>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</si>
  <si>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</si>
  <si>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</si>
  <si>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</si>
  <si>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</si>
  <si>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</si>
  <si>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</si>
  <si>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</si>
  <si>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</si>
  <si>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</si>
  <si>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</si>
  <si>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</si>
  <si>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</si>
  <si>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</si>
  <si>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</si>
  <si>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</si>
  <si>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</si>
  <si>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</si>
  <si>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</si>
  <si>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</si>
  <si>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</si>
  <si>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</si>
  <si>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</si>
  <si>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</si>
  <si>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</si>
  <si>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</si>
  <si>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</si>
  <si>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</si>
  <si>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</si>
  <si>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</si>
  <si>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</si>
  <si>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</si>
  <si>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</si>
  <si>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</si>
  <si>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</si>
  <si>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</si>
  <si>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</si>
  <si>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</si>
  <si>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</si>
  <si>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</si>
  <si>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</si>
  <si>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</si>
  <si>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</si>
  <si>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</si>
  <si>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</si>
  <si>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</si>
  <si>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</si>
  <si>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</si>
  <si>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</si>
  <si>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</si>
  <si>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</si>
  <si>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</si>
  <si>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</si>
  <si>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</si>
  <si>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</si>
  <si>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</si>
  <si>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</si>
  <si>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</si>
  <si>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</si>
  <si>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</si>
  <si>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</si>
  <si>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</si>
  <si>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</si>
  <si>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</si>
  <si>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</si>
  <si>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</si>
  <si>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</si>
  <si>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</si>
  <si>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</si>
  <si>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</si>
  <si>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</si>
  <si>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</si>
  <si>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</si>
  <si>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</si>
  <si>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</si>
  <si>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</si>
  <si>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</si>
  <si>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</si>
  <si>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</si>
  <si>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</si>
  <si>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</si>
  <si>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</si>
  <si>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</si>
  <si>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</si>
  <si>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</si>
  <si>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</si>
  <si>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</si>
  <si>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</si>
  <si>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</si>
  <si>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</si>
  <si>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</si>
  <si>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</si>
  <si>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</si>
  <si>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</si>
  <si>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</si>
  <si>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</si>
  <si>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</si>
  <si>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</si>
  <si>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</si>
  <si>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</si>
  <si>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</si>
  <si>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</si>
  <si>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</si>
  <si>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</si>
  <si>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</si>
  <si>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</si>
  <si>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</si>
  <si>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</si>
  <si>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</si>
  <si>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</si>
  <si>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</si>
  <si>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</si>
  <si>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</si>
  <si>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</si>
  <si>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</si>
  <si>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</si>
  <si>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</si>
  <si>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</si>
  <si>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</si>
  <si>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</si>
  <si>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</si>
  <si>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</si>
  <si>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</si>
  <si>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</si>
  <si>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</si>
  <si>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</si>
  <si>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</si>
  <si>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</si>
  <si>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</si>
  <si>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</si>
  <si>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</si>
  <si>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</si>
  <si>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</si>
  <si>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</si>
  <si>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</si>
  <si>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</si>
  <si>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</si>
  <si>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</si>
  <si>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</si>
  <si>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</si>
  <si>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</si>
  <si>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</si>
  <si>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</si>
  <si>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</si>
  <si>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</si>
  <si>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</si>
  <si>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</si>
  <si>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</si>
  <si>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</si>
  <si>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</si>
  <si>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</si>
  <si>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</si>
  <si>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</si>
  <si>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</si>
  <si>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</si>
  <si>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</si>
  <si>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</si>
  <si>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</si>
  <si>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</si>
  <si>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</si>
  <si>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</si>
  <si>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</si>
  <si>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</si>
  <si>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</si>
  <si>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</si>
  <si>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</si>
  <si>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</si>
  <si>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</si>
  <si>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</si>
  <si>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</si>
  <si>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</si>
  <si>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</si>
  <si>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</si>
  <si>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</si>
  <si>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</si>
  <si>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</si>
  <si>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</si>
  <si>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</si>
  <si>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</si>
  <si>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</si>
  <si>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</si>
  <si>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</si>
  <si>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</si>
  <si>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</si>
  <si>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</si>
  <si>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</si>
  <si>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</si>
  <si>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</si>
  <si>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</si>
  <si>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</si>
  <si>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</si>
  <si>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</si>
  <si>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</si>
  <si>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</si>
  <si>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</si>
  <si>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</si>
  <si>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</si>
  <si>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</si>
  <si>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</si>
  <si>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</si>
  <si>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</si>
  <si>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</si>
  <si>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</si>
  <si>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</si>
  <si>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</si>
  <si>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</si>
  <si>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</si>
  <si>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</si>
  <si>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</si>
  <si>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</si>
  <si>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</si>
  <si>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</si>
  <si>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</si>
  <si>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</si>
  <si>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</si>
  <si>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</si>
  <si>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</si>
  <si>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</si>
  <si>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</si>
  <si>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</si>
  <si>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</si>
  <si>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</si>
  <si>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</si>
  <si>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</si>
  <si>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</si>
  <si>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</si>
  <si>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</si>
  <si>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</si>
  <si>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</si>
  <si>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</si>
  <si>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</si>
  <si>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</si>
  <si>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</si>
  <si>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</si>
  <si>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</si>
  <si>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</si>
  <si>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</si>
  <si>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</si>
  <si>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</si>
  <si>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</si>
  <si>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</si>
  <si>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</si>
  <si>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</si>
  <si>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</si>
  <si>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</si>
  <si>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</si>
  <si>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</si>
  <si>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</si>
  <si>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</si>
  <si>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</si>
  <si>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</si>
  <si>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</si>
  <si>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</si>
  <si>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</si>
  <si>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</si>
  <si>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</si>
  <si>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</si>
  <si>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</si>
  <si>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</si>
  <si>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</si>
  <si>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</si>
  <si>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</si>
  <si>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</si>
  <si>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</si>
  <si>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</si>
  <si>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</si>
  <si>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</si>
  <si>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</si>
  <si>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</si>
  <si>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</si>
  <si>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</si>
  <si>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</si>
  <si>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</si>
  <si>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</si>
  <si>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</si>
  <si>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</si>
  <si>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</si>
  <si>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</si>
  <si>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</si>
  <si>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</si>
  <si>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</si>
  <si>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</si>
  <si>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</si>
  <si>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</si>
  <si>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</si>
  <si>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</si>
  <si>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</si>
  <si>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</si>
  <si>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</si>
  <si>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</si>
  <si>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</si>
  <si>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</si>
  <si>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</si>
  <si>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</si>
  <si>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</si>
  <si>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</si>
  <si>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</si>
  <si>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</si>
  <si>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</si>
  <si>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</si>
  <si>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</si>
  <si>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</si>
  <si>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</si>
  <si>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</si>
  <si>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</si>
  <si>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</si>
  <si>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</si>
  <si>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</si>
  <si>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</si>
  <si>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</si>
  <si>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</si>
  <si>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</si>
  <si>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</si>
  <si>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</si>
  <si>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</si>
  <si>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</si>
  <si>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</si>
  <si>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</si>
  <si>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</si>
  <si>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</si>
  <si>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</si>
  <si>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</si>
  <si>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</si>
  <si>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</si>
  <si>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</si>
  <si>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</si>
  <si>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</si>
  <si>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</si>
  <si>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</si>
  <si>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</si>
  <si>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</si>
  <si>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</si>
  <si>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</si>
  <si>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</si>
  <si>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</si>
  <si>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</si>
  <si>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</si>
  <si>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</si>
  <si>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</si>
  <si>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</si>
  <si>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</si>
  <si>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</si>
  <si>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</si>
  <si>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</si>
  <si>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</si>
  <si>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</si>
  <si>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</si>
  <si>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</si>
  <si>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</si>
  <si>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</si>
  <si>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</si>
  <si>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</si>
  <si>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</si>
  <si>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</si>
  <si>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</si>
  <si>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</si>
  <si>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</si>
  <si>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</si>
  <si>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</si>
  <si>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</si>
  <si>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</si>
  <si>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</si>
  <si>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</si>
  <si>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</si>
  <si>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</si>
  <si>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</si>
  <si>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</si>
  <si>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</si>
  <si>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</si>
  <si>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</si>
  <si>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</si>
  <si>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</si>
  <si>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</si>
  <si>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</si>
  <si>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</si>
  <si>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</si>
  <si>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</si>
  <si>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</si>
  <si>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</si>
  <si>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</si>
  <si>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</si>
  <si>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</si>
  <si>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</si>
  <si>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</si>
  <si>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</si>
  <si>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</si>
  <si>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</si>
  <si>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</si>
  <si>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</si>
  <si>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</si>
  <si>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</si>
  <si>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</si>
  <si>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</si>
  <si>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</si>
  <si>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</si>
  <si>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</si>
  <si>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</si>
  <si>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</si>
  <si>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</si>
  <si>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</si>
  <si>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</si>
  <si>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</si>
  <si>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</si>
  <si>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</si>
  <si>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</si>
  <si>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</si>
  <si>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</si>
  <si>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</si>
  <si>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</si>
  <si>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</si>
  <si>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</si>
  <si>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</si>
  <si>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</si>
  <si>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</si>
  <si>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</si>
  <si>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</si>
  <si>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</si>
  <si>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</si>
  <si>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</si>
  <si>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</si>
  <si>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</si>
  <si>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</si>
  <si>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</si>
  <si>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</si>
  <si>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</si>
  <si>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</si>
  <si>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</si>
  <si>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</si>
  <si>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</si>
  <si>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</si>
  <si>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</si>
  <si>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</si>
  <si>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</si>
  <si>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</si>
  <si>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</si>
  <si>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</si>
  <si>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</si>
  <si>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</si>
  <si>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</si>
  <si>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</si>
  <si>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</si>
  <si>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</si>
  <si>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</si>
  <si>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</si>
  <si>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</si>
  <si>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</si>
  <si>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</si>
  <si>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</si>
  <si>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</si>
  <si>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</si>
  <si>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</si>
  <si>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</si>
  <si>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</si>
  <si>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</si>
  <si>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</si>
  <si>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</si>
  <si>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</si>
  <si>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</si>
  <si>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</si>
  <si>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</si>
  <si>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</si>
  <si>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</si>
  <si>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</si>
  <si>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</si>
  <si>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</si>
  <si>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</si>
  <si>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</si>
  <si>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</si>
  <si>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</si>
  <si>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</si>
  <si>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</si>
  <si>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</si>
  <si>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</si>
  <si>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</si>
  <si>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</si>
  <si>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</si>
  <si>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</si>
  <si>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</si>
  <si>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</si>
  <si>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</si>
  <si>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</si>
  <si>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</si>
  <si>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</si>
  <si>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</si>
  <si>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</si>
  <si>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</si>
  <si>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</si>
  <si>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</si>
  <si>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</si>
  <si>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</si>
  <si>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</si>
  <si>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</si>
  <si>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</si>
  <si>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</si>
  <si>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</si>
  <si>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</si>
  <si>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</si>
  <si>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</si>
  <si>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</si>
  <si>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</si>
  <si>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</si>
  <si>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</si>
  <si>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</si>
  <si>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</si>
  <si>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</si>
  <si>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</si>
  <si>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</si>
  <si>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</si>
  <si>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</si>
  <si>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</si>
  <si>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</si>
  <si>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</si>
  <si>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</si>
  <si>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</si>
  <si>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</si>
  <si>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</si>
  <si>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</si>
  <si>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</si>
  <si>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</si>
  <si>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</si>
  <si>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</si>
  <si>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</si>
  <si>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</si>
  <si>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</si>
  <si>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</si>
  <si>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</si>
  <si>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</si>
  <si>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</si>
  <si>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</si>
  <si>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</si>
  <si>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</si>
  <si>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</si>
  <si>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</si>
  <si>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</si>
  <si>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</si>
  <si>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</si>
  <si>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</si>
  <si>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</si>
  <si>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</si>
  <si>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</si>
  <si>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</si>
  <si>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</si>
  <si>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</si>
  <si>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</si>
  <si>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</si>
  <si>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</si>
  <si>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</si>
  <si>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</si>
  <si>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</si>
  <si>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</si>
  <si>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</si>
  <si>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</si>
  <si>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</si>
  <si>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</si>
  <si>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</si>
  <si>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</si>
  <si>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</si>
  <si>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</si>
  <si>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</si>
  <si>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</si>
  <si>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</si>
  <si>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</si>
  <si>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</si>
  <si>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</si>
  <si>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</si>
  <si>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</si>
  <si>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</si>
  <si>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</si>
  <si>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</si>
  <si>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</si>
  <si>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</si>
  <si>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</si>
  <si>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</si>
  <si>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</si>
  <si>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</si>
  <si>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</si>
  <si>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</si>
  <si>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</si>
  <si>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</si>
  <si>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</si>
  <si>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</si>
  <si>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</si>
  <si>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</si>
  <si>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</si>
  <si>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</si>
  <si>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</si>
  <si>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</si>
  <si>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</si>
  <si>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</si>
  <si>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</si>
  <si>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</si>
  <si>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</si>
  <si>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</si>
  <si>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</si>
  <si>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</si>
  <si>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</si>
  <si>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</si>
  <si>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</si>
  <si>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</si>
  <si>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</si>
  <si>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</si>
  <si>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</si>
  <si>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</si>
  <si>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</si>
  <si>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</si>
  <si>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</si>
  <si>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</si>
  <si>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</si>
  <si>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</si>
  <si>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</si>
  <si>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</si>
  <si>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</si>
  <si>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</si>
  <si>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</si>
  <si>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</si>
  <si>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</si>
  <si>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</si>
  <si>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</si>
  <si>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</si>
  <si>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</si>
  <si>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</si>
  <si>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</si>
  <si>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</si>
  <si>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</si>
  <si>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</si>
  <si>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</si>
  <si>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</si>
  <si>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</si>
  <si>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</si>
  <si>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</si>
  <si>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</si>
  <si>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</si>
  <si>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</si>
  <si>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</si>
  <si>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</si>
  <si>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</si>
  <si>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</si>
  <si>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</si>
  <si>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</si>
  <si>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</si>
  <si>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</si>
  <si>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</si>
  <si>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</si>
  <si>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</si>
  <si>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</si>
  <si>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</si>
  <si>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</si>
  <si>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</si>
  <si>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</si>
  <si>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</si>
  <si>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</si>
  <si>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</si>
  <si>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</si>
  <si>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</si>
  <si>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</si>
  <si>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</si>
  <si>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</si>
  <si>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</si>
  <si>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</si>
  <si>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</si>
  <si>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</si>
  <si>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</si>
  <si>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</si>
  <si>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</si>
  <si>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</si>
  <si>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</si>
  <si>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</si>
  <si>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</si>
  <si>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</si>
  <si>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</si>
  <si>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</si>
  <si>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</si>
  <si>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</si>
  <si>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</si>
  <si>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</si>
  <si>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</si>
  <si>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</si>
  <si>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</si>
  <si>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</si>
  <si>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</si>
  <si>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</si>
  <si>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</si>
  <si>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</si>
  <si>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</si>
  <si>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</si>
  <si>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</si>
  <si>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</si>
  <si>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</si>
  <si>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</si>
  <si>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</si>
  <si>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</si>
  <si>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</si>
  <si>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</si>
  <si>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</si>
  <si>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</si>
  <si>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</si>
  <si>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</si>
  <si>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</si>
  <si>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</si>
  <si>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</si>
  <si>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</si>
  <si>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</si>
  <si>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</si>
  <si>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</si>
  <si>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</si>
  <si>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</si>
  <si>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</si>
  <si>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</si>
  <si>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</si>
  <si>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</si>
  <si>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</si>
  <si>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</si>
  <si>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</si>
  <si>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</si>
  <si>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</si>
  <si>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</si>
  <si>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</si>
  <si>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</si>
  <si>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</si>
  <si>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</si>
  <si>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</si>
  <si>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</si>
  <si>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</si>
  <si>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</si>
  <si>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</si>
  <si>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</si>
  <si>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</si>
  <si>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</si>
  <si>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</si>
  <si>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</si>
  <si>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</si>
  <si>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</si>
  <si>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</si>
  <si>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</si>
  <si>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</si>
  <si>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</si>
  <si>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</si>
  <si>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</si>
  <si>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</si>
  <si>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</si>
  <si>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</si>
  <si>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</si>
  <si>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</si>
  <si>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</si>
  <si>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</si>
  <si>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</si>
  <si>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</si>
  <si>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</si>
  <si>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</si>
  <si>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</si>
  <si>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</si>
  <si>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</si>
  <si>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</si>
  <si>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</si>
  <si>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</si>
  <si>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</si>
  <si>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</si>
  <si>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</si>
  <si>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</si>
  <si>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</si>
  <si>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</si>
  <si>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</si>
  <si>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</si>
  <si>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</si>
  <si>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</si>
  <si>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</si>
  <si>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</si>
  <si>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</si>
  <si>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</si>
  <si>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</si>
  <si>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</si>
  <si>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</si>
  <si>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</si>
  <si>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</si>
  <si>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</si>
  <si>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</si>
  <si>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</si>
  <si>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</si>
  <si>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</si>
  <si>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</si>
  <si>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</si>
  <si>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</si>
  <si>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</si>
  <si>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</si>
  <si>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</si>
  <si>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</si>
  <si>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</si>
  <si>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</si>
  <si>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</si>
  <si>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</si>
  <si>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</si>
  <si>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</si>
  <si>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</si>
  <si>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</si>
  <si>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</si>
  <si>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</si>
  <si>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</si>
  <si>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</si>
  <si>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</si>
  <si>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</si>
  <si>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</si>
  <si>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</si>
  <si>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</si>
  <si>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</si>
  <si>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</si>
  <si>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</si>
  <si>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</si>
  <si>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</si>
  <si>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</si>
  <si>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</si>
  <si>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</si>
  <si>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</si>
  <si>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</si>
  <si>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</si>
  <si>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</si>
  <si>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</si>
  <si>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</si>
  <si>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</si>
  <si>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</si>
  <si>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</si>
  <si>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</si>
  <si>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</si>
  <si>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</si>
  <si>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</si>
  <si>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</si>
  <si>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</si>
  <si>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</si>
  <si>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</si>
  <si>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</si>
  <si>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</si>
  <si>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</si>
  <si>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</si>
  <si>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</si>
  <si>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</si>
  <si>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</si>
  <si>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</si>
  <si>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</si>
  <si>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</si>
  <si>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</si>
  <si>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</si>
  <si>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</si>
  <si>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</si>
  <si>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</si>
  <si>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</si>
  <si>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</si>
  <si>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</si>
  <si>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</si>
  <si>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</si>
  <si>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</si>
  <si>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</si>
  <si>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</si>
  <si>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</si>
  <si>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</si>
  <si>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</si>
  <si>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</si>
  <si>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</si>
  <si>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</si>
  <si>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</si>
  <si>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</si>
  <si>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</si>
  <si>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</si>
  <si>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</si>
  <si>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</si>
  <si>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</si>
  <si>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</si>
  <si>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</si>
  <si>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</si>
  <si>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</si>
  <si>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</si>
  <si>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</si>
  <si>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</si>
  <si>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</si>
  <si>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</si>
  <si>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</si>
  <si>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</si>
  <si>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</si>
  <si>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</si>
  <si>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</si>
  <si>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</si>
  <si>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</si>
  <si>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</si>
  <si>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</si>
  <si>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</si>
  <si>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</si>
  <si>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</si>
  <si>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</si>
  <si>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</si>
  <si>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</si>
  <si>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</si>
  <si>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</si>
  <si>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</si>
  <si>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</si>
  <si>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</si>
  <si>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</si>
  <si>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</si>
  <si>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</si>
  <si>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</si>
  <si>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</si>
  <si>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</si>
  <si>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</si>
  <si>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</si>
  <si>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</si>
  <si>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</si>
  <si>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</si>
  <si>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</si>
  <si>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</si>
  <si>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</si>
  <si>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</si>
  <si>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</si>
  <si>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</si>
  <si>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</si>
  <si>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</si>
  <si>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</si>
  <si>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</si>
  <si>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</si>
  <si>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</si>
  <si>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</si>
  <si>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</si>
  <si>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</si>
  <si>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</si>
  <si>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</si>
  <si>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</si>
  <si>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</si>
  <si>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</si>
  <si>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</si>
  <si>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</si>
  <si>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</si>
  <si>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</si>
  <si>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</si>
  <si>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</si>
  <si>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</si>
  <si>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</si>
  <si>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</si>
  <si>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</si>
  <si>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</si>
  <si>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</si>
  <si>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</si>
  <si>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</si>
  <si>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</si>
  <si>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</si>
  <si>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</si>
  <si>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</si>
  <si>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</si>
  <si>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</si>
  <si>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</si>
  <si>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</si>
  <si>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</si>
  <si>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</si>
  <si>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</si>
  <si>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</si>
  <si>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</si>
  <si>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</si>
  <si>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</si>
  <si>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</si>
  <si>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</si>
  <si>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</si>
  <si>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</si>
  <si>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</si>
  <si>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</si>
  <si>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</si>
  <si>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</si>
  <si>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</si>
  <si>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</si>
  <si>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</si>
  <si>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</si>
  <si>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</si>
  <si>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</si>
  <si>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</si>
  <si>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</si>
  <si>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</si>
  <si>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</si>
  <si>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</si>
  <si>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</si>
  <si>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</si>
  <si>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</si>
  <si>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</si>
  <si>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</si>
  <si>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</si>
  <si>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</si>
  <si>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</si>
  <si>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</si>
  <si>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</si>
  <si>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</si>
  <si>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</si>
  <si>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</si>
  <si>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</si>
  <si>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</si>
  <si>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</si>
  <si>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</si>
  <si>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</si>
  <si>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</si>
  <si>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</si>
  <si>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</si>
  <si>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</si>
  <si>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</si>
  <si>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</si>
  <si>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</si>
  <si>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</si>
  <si>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</si>
  <si>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</si>
  <si>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</si>
  <si>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</si>
  <si>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</si>
  <si>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</si>
  <si>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</si>
  <si>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</si>
  <si>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</si>
  <si>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</si>
  <si>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</si>
  <si>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</si>
  <si>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</si>
  <si>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</si>
  <si>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</si>
  <si>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</si>
  <si>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</si>
  <si>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</si>
  <si>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</si>
  <si>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</si>
  <si>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</si>
  <si>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</si>
  <si>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</si>
  <si>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</si>
  <si>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</si>
  <si>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</si>
  <si>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</si>
  <si>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</si>
  <si>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</si>
  <si>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</si>
  <si>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</si>
  <si>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</si>
  <si>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</si>
  <si>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</si>
  <si>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</si>
  <si>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</si>
  <si>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</si>
  <si>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</si>
  <si>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</si>
  <si>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</si>
  <si>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</si>
  <si>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</si>
  <si>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</si>
  <si>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</si>
  <si>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</si>
  <si>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</si>
  <si>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</si>
  <si>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</si>
  <si>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</si>
  <si>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</si>
  <si>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</si>
  <si>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</si>
  <si>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</si>
  <si>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</si>
  <si>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</si>
  <si>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</si>
  <si>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</si>
  <si>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</si>
  <si>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</si>
  <si>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</si>
  <si>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</si>
  <si>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</si>
  <si>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</si>
  <si>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</si>
  <si>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</si>
  <si>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</si>
  <si>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</si>
  <si>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</si>
  <si>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</si>
  <si>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</si>
  <si>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</si>
  <si>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</si>
  <si>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</si>
  <si>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</si>
  <si>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</si>
  <si>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</si>
  <si>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</si>
  <si>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</si>
  <si>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</si>
  <si>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</si>
  <si>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</si>
  <si>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</si>
  <si>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</si>
  <si>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</si>
  <si>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</si>
  <si>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</si>
  <si>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</si>
  <si>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</si>
  <si>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</si>
  <si>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</si>
  <si>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</si>
  <si>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</si>
  <si>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</si>
  <si>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</si>
  <si>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</si>
  <si>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</si>
  <si>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</si>
  <si>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</si>
  <si>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</si>
  <si>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</si>
  <si>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</si>
  <si>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</si>
  <si>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</si>
  <si>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</si>
  <si>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</si>
  <si>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</si>
  <si>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</si>
  <si>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</si>
  <si>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</si>
  <si>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</si>
  <si>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</si>
  <si>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</si>
  <si>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</si>
  <si>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</si>
  <si>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</si>
  <si>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</si>
  <si>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</si>
  <si>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</si>
  <si>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</si>
  <si>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</si>
  <si>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</si>
  <si>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</si>
  <si>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</si>
  <si>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</si>
  <si>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</si>
  <si>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</si>
  <si>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</si>
  <si>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</si>
  <si>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</si>
  <si>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</si>
  <si>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</si>
  <si>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</si>
  <si>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</si>
  <si>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</si>
  <si>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</si>
  <si>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</si>
  <si>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</si>
  <si>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</si>
  <si>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</si>
  <si>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</si>
  <si>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</si>
  <si>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</si>
  <si>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</si>
  <si>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</si>
  <si>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</si>
  <si>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</si>
  <si>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</si>
  <si>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</si>
  <si>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</si>
  <si>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</si>
  <si>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</si>
  <si>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</si>
  <si>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</si>
  <si>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</si>
  <si>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</si>
  <si>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</si>
  <si>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</si>
  <si>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</si>
  <si>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</si>
  <si>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</si>
  <si>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</si>
  <si>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</si>
  <si>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</si>
  <si>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</si>
  <si>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</si>
  <si>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</si>
  <si>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</si>
  <si>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</si>
  <si>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</si>
  <si>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</si>
  <si>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</si>
  <si>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</si>
  <si>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</si>
  <si>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</si>
  <si>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</si>
  <si>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</si>
  <si>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</si>
  <si>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</si>
  <si>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</si>
  <si>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</si>
  <si>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</si>
  <si>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</si>
  <si>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</si>
  <si>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</si>
  <si>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</si>
  <si>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</si>
  <si>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</si>
  <si>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</si>
  <si>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</si>
  <si>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</si>
  <si>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</si>
  <si>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</si>
  <si>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</si>
  <si>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</si>
  <si>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</si>
  <si>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</si>
  <si>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</si>
  <si>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</si>
  <si>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</si>
  <si>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</si>
  <si>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</si>
  <si>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</si>
  <si>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</si>
  <si>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</si>
  <si>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</si>
  <si>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</si>
  <si>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</si>
  <si>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</si>
  <si>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</si>
  <si>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</si>
  <si>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</si>
  <si>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</si>
  <si>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</si>
  <si>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</si>
  <si>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</si>
  <si>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</si>
  <si>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</si>
  <si>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</si>
  <si>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</si>
  <si>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</si>
  <si>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</si>
  <si>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</si>
  <si>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</si>
  <si>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</si>
  <si>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</si>
  <si>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</si>
  <si>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</si>
  <si>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</si>
  <si>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</si>
  <si>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</si>
  <si>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</si>
  <si>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</si>
  <si>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</si>
  <si>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</si>
  <si>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</si>
  <si>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</si>
  <si>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</si>
  <si>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</si>
  <si>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</si>
  <si>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</si>
  <si>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</si>
  <si>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</si>
  <si>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</si>
  <si>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</si>
  <si>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</si>
  <si>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</si>
  <si>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</si>
  <si>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</si>
  <si>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</si>
  <si>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</si>
  <si>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</si>
  <si>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</si>
  <si>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</si>
  <si>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</si>
  <si>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</si>
  <si>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</si>
  <si>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</si>
  <si>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</si>
  <si>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</si>
  <si>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</si>
  <si>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</si>
  <si>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</si>
  <si>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</si>
  <si>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</si>
  <si>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</si>
  <si>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</si>
  <si>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</si>
  <si>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</si>
  <si>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</si>
  <si>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</si>
  <si>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</si>
  <si>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</si>
  <si>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</si>
  <si>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</si>
  <si>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</si>
  <si>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</si>
  <si>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</si>
  <si>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</si>
  <si>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</si>
  <si>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</si>
  <si>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</si>
  <si>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</si>
  <si>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</si>
  <si>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</si>
  <si>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</si>
  <si>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</si>
  <si>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</si>
  <si>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</si>
  <si>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</si>
  <si>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</si>
  <si>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</si>
  <si>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</si>
  <si>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</si>
  <si>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</si>
  <si>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</si>
  <si>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</si>
  <si>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</si>
  <si>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</si>
  <si>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</si>
  <si>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</si>
  <si>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</si>
  <si>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</si>
  <si>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</si>
  <si>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</si>
  <si>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</si>
  <si>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</si>
  <si>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</si>
  <si>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</si>
  <si>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</si>
  <si>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</si>
  <si>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</si>
  <si>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</si>
  <si>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</si>
  <si>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</si>
  <si>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</si>
  <si>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</si>
  <si>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</si>
  <si>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</si>
  <si>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</si>
  <si>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</si>
  <si>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</si>
  <si>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</si>
  <si>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</si>
  <si>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</si>
  <si>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</si>
  <si>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</si>
  <si>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</si>
  <si>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</si>
  <si>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</si>
  <si>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</si>
  <si>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</si>
  <si>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</si>
  <si>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</si>
  <si>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</si>
  <si>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</si>
  <si>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</si>
  <si>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</si>
  <si>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</si>
  <si>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</si>
  <si>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</si>
  <si>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</si>
  <si>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</si>
  <si>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</si>
  <si>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</si>
  <si>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</si>
  <si>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</si>
  <si>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</si>
  <si>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</si>
  <si>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</si>
  <si>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</si>
  <si>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</si>
  <si>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</si>
  <si>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</si>
  <si>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</si>
  <si>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</si>
  <si>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</si>
  <si>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</si>
  <si>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</si>
  <si>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</si>
  <si>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</si>
  <si>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</si>
  <si>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</si>
  <si>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</si>
  <si>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</si>
  <si>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</si>
  <si>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</si>
  <si>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</si>
  <si>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</si>
  <si>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</si>
  <si>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</si>
  <si>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</si>
  <si>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</si>
  <si>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</si>
  <si>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</si>
  <si>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</si>
  <si>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</si>
  <si>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</si>
  <si>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</si>
  <si>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</si>
  <si>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</si>
  <si>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</si>
  <si>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</si>
  <si>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</si>
  <si>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</si>
  <si>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</si>
  <si>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</si>
  <si>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</si>
  <si>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</si>
  <si>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</si>
  <si>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</si>
  <si>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</si>
  <si>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</si>
  <si>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</si>
  <si>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</si>
  <si>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</si>
  <si>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</si>
  <si>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</si>
  <si>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</si>
  <si>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</si>
  <si>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</si>
  <si>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</si>
  <si>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</si>
  <si>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</si>
  <si>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</si>
  <si>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</si>
  <si>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</si>
  <si>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</si>
  <si>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</si>
  <si>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</si>
  <si>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</si>
  <si>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</si>
  <si>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</si>
  <si>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</si>
  <si>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</si>
  <si>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</si>
  <si>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</si>
  <si>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</si>
  <si>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</si>
  <si>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</si>
  <si>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</si>
  <si>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</si>
  <si>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</si>
  <si>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</si>
  <si>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</si>
  <si>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</si>
  <si>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</si>
  <si>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</si>
  <si>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</si>
  <si>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</si>
  <si>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</si>
  <si>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</si>
  <si>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</si>
  <si>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</si>
  <si>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</si>
  <si>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</si>
  <si>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</si>
  <si>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</si>
  <si>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</si>
  <si>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</si>
  <si>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</si>
  <si>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</si>
  <si>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</si>
  <si>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</si>
  <si>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</si>
  <si>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</si>
  <si>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</si>
  <si>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</si>
  <si>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</si>
  <si>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</si>
  <si>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</si>
  <si>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</si>
  <si>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</si>
  <si>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</si>
  <si>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</si>
  <si>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</si>
  <si>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</si>
  <si>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</si>
  <si>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</si>
  <si>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</si>
  <si>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</si>
  <si>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</si>
  <si>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</si>
  <si>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</si>
  <si>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</si>
  <si>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</si>
  <si>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</si>
  <si>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</si>
  <si>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</si>
  <si>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</si>
  <si>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</si>
  <si>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</si>
  <si>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</si>
  <si>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</si>
  <si>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</si>
  <si>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</si>
  <si>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</si>
  <si>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</si>
  <si>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</si>
  <si>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</si>
  <si>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</si>
  <si>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</si>
  <si>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</si>
  <si>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</si>
  <si>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</si>
  <si>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</si>
  <si>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</si>
  <si>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</si>
  <si>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</si>
  <si>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</si>
  <si>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</si>
  <si>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</si>
  <si>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</si>
  <si>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</si>
  <si>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</si>
  <si>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</si>
  <si>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</si>
  <si>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</si>
  <si>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</si>
  <si>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</si>
  <si>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</si>
  <si>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</si>
  <si>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</si>
  <si>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</si>
  <si>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</si>
  <si>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</si>
  <si>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</si>
  <si>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</si>
  <si>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</si>
  <si>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</si>
  <si>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</si>
  <si>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</si>
  <si>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</si>
  <si>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</si>
  <si>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</si>
  <si>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</si>
  <si>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</si>
  <si>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</si>
  <si>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</si>
  <si>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</si>
  <si>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</si>
  <si>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</si>
  <si>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</si>
  <si>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</si>
  <si>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</si>
  <si>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</si>
  <si>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</si>
  <si>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</si>
  <si>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</si>
  <si>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</si>
  <si>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</si>
  <si>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</si>
  <si>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</si>
  <si>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</si>
  <si>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</si>
  <si>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</si>
  <si>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</si>
  <si>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</si>
  <si>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</si>
  <si>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</si>
  <si>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</si>
  <si>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</si>
  <si>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</si>
  <si>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</si>
  <si>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</si>
  <si>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</si>
  <si>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</si>
  <si>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</si>
  <si>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</si>
  <si>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</si>
  <si>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</si>
  <si>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</si>
  <si>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</si>
  <si>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</si>
  <si>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</si>
  <si>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</si>
  <si>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</si>
  <si>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</si>
  <si>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</si>
  <si>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</si>
  <si>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</si>
  <si>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</si>
  <si>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</si>
  <si>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</si>
  <si>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</si>
  <si>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</si>
  <si>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</si>
  <si>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</si>
  <si>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</si>
  <si>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</si>
  <si>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</si>
  <si>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</si>
  <si>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</si>
  <si>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</si>
  <si>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</si>
  <si>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</si>
  <si>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</si>
  <si>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</si>
  <si>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</si>
  <si>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</si>
  <si>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</si>
  <si>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</si>
  <si>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</si>
  <si>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</si>
  <si>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</si>
  <si>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</si>
  <si>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</si>
  <si>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</si>
  <si>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</si>
  <si>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</si>
  <si>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</si>
  <si>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</si>
  <si>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</si>
  <si>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</si>
  <si>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</si>
  <si>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</si>
  <si>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</si>
  <si>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</si>
  <si>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</si>
  <si>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</si>
  <si>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</si>
  <si>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</si>
  <si>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</si>
  <si>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</si>
  <si>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</si>
  <si>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</si>
  <si>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</si>
  <si>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</si>
  <si>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</si>
  <si>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</si>
  <si>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</si>
  <si>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</si>
  <si>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</si>
  <si>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</si>
  <si>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</si>
  <si>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</si>
  <si>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</si>
  <si>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</si>
  <si>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</si>
  <si>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</si>
  <si>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</si>
  <si>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</si>
  <si>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</si>
  <si>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</si>
  <si>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</si>
  <si>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</si>
  <si>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</si>
  <si>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</si>
  <si>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</si>
  <si>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</si>
  <si>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</si>
  <si>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</si>
  <si>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</si>
  <si>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</si>
  <si>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</si>
  <si>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</si>
  <si>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</si>
  <si>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</si>
  <si>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</si>
  <si>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</si>
  <si>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</si>
  <si>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</si>
  <si>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</si>
  <si>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</si>
  <si>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</si>
  <si>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</si>
  <si>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</si>
  <si>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</si>
  <si>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</si>
  <si>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</si>
  <si>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</si>
  <si>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</si>
  <si>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</si>
  <si>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</si>
  <si>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</si>
  <si>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</si>
  <si>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</si>
  <si>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</si>
  <si>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</si>
  <si>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</si>
  <si>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</si>
  <si>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</si>
  <si>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</si>
  <si>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</si>
  <si>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</si>
  <si>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</si>
  <si>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</si>
  <si>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</si>
  <si>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</si>
  <si>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</si>
  <si>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</si>
  <si>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</si>
  <si>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</si>
  <si>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</si>
  <si>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</si>
  <si>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</si>
  <si>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</si>
  <si>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</si>
  <si>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</si>
  <si>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</si>
  <si>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</si>
  <si>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</si>
  <si>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</si>
  <si>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</si>
  <si>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</si>
  <si>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</si>
  <si>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</si>
  <si>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</si>
  <si>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</si>
  <si>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</si>
  <si>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</si>
  <si>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</si>
  <si>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</si>
  <si>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</si>
  <si>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</si>
  <si>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</si>
  <si>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</si>
  <si>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</si>
  <si>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</si>
  <si>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</si>
  <si>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</si>
  <si>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</si>
  <si>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</si>
  <si>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</si>
  <si>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</si>
  <si>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</si>
  <si>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</si>
  <si>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</si>
  <si>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</si>
  <si>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</si>
  <si>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</si>
  <si>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</si>
  <si>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</si>
  <si>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</si>
  <si>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</si>
  <si>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</si>
  <si>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</si>
  <si>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</si>
  <si>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</si>
  <si>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</si>
  <si>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</si>
  <si>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</si>
  <si>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</si>
  <si>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</si>
  <si>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</si>
  <si>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</si>
  <si>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</si>
  <si>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</si>
  <si>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</si>
  <si>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</si>
  <si>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</si>
  <si>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</si>
  <si>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</si>
  <si>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</si>
  <si>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</si>
  <si>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</si>
  <si>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</si>
  <si>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</si>
  <si>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</si>
  <si>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</si>
  <si>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</si>
  <si>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</si>
  <si>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</si>
  <si>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</si>
  <si>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</si>
  <si>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</si>
  <si>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</si>
  <si>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</si>
  <si>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</si>
  <si>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</si>
  <si>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</si>
  <si>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</si>
  <si>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</si>
  <si>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</si>
  <si>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</si>
  <si>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</si>
  <si>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</si>
  <si>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</si>
  <si>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</si>
  <si>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</si>
  <si>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</si>
  <si>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</si>
  <si>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</si>
  <si>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</si>
  <si>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</si>
  <si>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</si>
  <si>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</si>
  <si>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</si>
  <si>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</si>
  <si>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</si>
  <si>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</si>
  <si>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</si>
  <si>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</si>
  <si>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</si>
  <si>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</si>
  <si>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</si>
  <si>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</si>
  <si>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</si>
  <si>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</si>
  <si>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</si>
  <si>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</si>
  <si>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</si>
  <si>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</si>
  <si>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</si>
  <si>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</si>
  <si>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</si>
  <si>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</si>
  <si>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</si>
  <si>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</si>
  <si>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</si>
  <si>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</si>
  <si>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</si>
  <si>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</si>
  <si>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</si>
  <si>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</si>
  <si>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</si>
  <si>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</si>
  <si>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</si>
  <si>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</si>
  <si>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</si>
  <si>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</si>
  <si>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</si>
  <si>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</si>
  <si>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</si>
  <si>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</si>
  <si>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</si>
  <si>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</si>
  <si>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</si>
  <si>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</si>
  <si>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</si>
  <si>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</si>
  <si>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</si>
  <si>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</si>
  <si>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</si>
  <si>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</si>
  <si>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</si>
  <si>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</si>
  <si>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</si>
  <si>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</si>
  <si>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</si>
  <si>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</si>
  <si>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</si>
  <si>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</si>
  <si>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</si>
  <si>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</si>
  <si>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</si>
  <si>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</si>
  <si>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</si>
  <si>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</si>
  <si>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</si>
  <si>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</si>
  <si>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</si>
  <si>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</si>
  <si>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</si>
  <si>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</si>
  <si>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</si>
  <si>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</si>
  <si>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</si>
  <si>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</si>
  <si>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</si>
  <si>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</si>
  <si>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</si>
  <si>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</si>
  <si>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</si>
  <si>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</si>
  <si>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</si>
  <si>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</si>
  <si>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</si>
  <si>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</si>
  <si>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</si>
  <si>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</si>
  <si>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</si>
  <si>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</si>
  <si>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</si>
  <si>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</si>
  <si>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</si>
  <si>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</si>
  <si>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</si>
  <si>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</si>
  <si>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</si>
  <si>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</si>
  <si>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</si>
  <si>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</si>
  <si>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</si>
  <si>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</si>
  <si>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</si>
  <si>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</si>
  <si>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</si>
  <si>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</si>
  <si>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</si>
  <si>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</si>
  <si>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</si>
  <si>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</si>
  <si>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</si>
  <si>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</si>
  <si>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</si>
  <si>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</si>
  <si>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</si>
  <si>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</si>
  <si>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</si>
  <si>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</si>
  <si>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</si>
  <si>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</si>
  <si>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</si>
  <si>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</si>
  <si>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</si>
  <si>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</si>
  <si>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</si>
  <si>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</si>
  <si>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</si>
  <si>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</si>
  <si>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</si>
  <si>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</si>
  <si>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</si>
  <si>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</si>
  <si>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</si>
  <si>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</si>
  <si>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</si>
  <si>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</si>
  <si>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</si>
  <si>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</si>
  <si>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</si>
  <si>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</si>
  <si>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</si>
  <si>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</si>
  <si>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</si>
  <si>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</si>
  <si>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</si>
  <si>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</si>
  <si>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</si>
  <si>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</si>
  <si>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</si>
  <si>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</si>
  <si>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</si>
  <si>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</si>
  <si>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</si>
  <si>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</si>
  <si>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</si>
  <si>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</si>
  <si>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</si>
  <si>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</si>
  <si>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</si>
  <si>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</si>
  <si>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</si>
  <si>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</si>
  <si>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</si>
  <si>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</si>
  <si>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</si>
  <si>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</si>
  <si>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</si>
  <si>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</si>
  <si>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</si>
  <si>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</si>
  <si>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</si>
  <si>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</si>
  <si>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</si>
  <si>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</si>
  <si>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</si>
  <si>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</si>
  <si>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</si>
  <si>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</si>
  <si>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</si>
  <si>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</si>
  <si>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</si>
  <si>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</si>
  <si>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</si>
  <si>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</si>
  <si>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</si>
  <si>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</si>
  <si>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</si>
  <si>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</si>
  <si>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</si>
  <si>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</si>
  <si>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</si>
  <si>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</si>
  <si>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</si>
  <si>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</si>
  <si>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</si>
  <si>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</si>
  <si>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</si>
  <si>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</si>
  <si>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</si>
  <si>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</si>
  <si>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</si>
  <si>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</si>
  <si>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</si>
  <si>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</si>
  <si>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</si>
  <si>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</si>
  <si>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</si>
  <si>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</si>
  <si>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</si>
  <si>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</si>
  <si>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</si>
  <si>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</si>
  <si>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</si>
  <si>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</si>
  <si>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</si>
  <si>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</si>
  <si>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</si>
  <si>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</si>
  <si>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</si>
  <si>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</si>
  <si>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</si>
  <si>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</si>
  <si>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</si>
  <si>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</si>
  <si>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</si>
  <si>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</si>
  <si>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</si>
  <si>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</si>
  <si>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</si>
  <si>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</si>
  <si>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</si>
  <si>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</si>
  <si>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</si>
  <si>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</si>
  <si>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</si>
  <si>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</si>
  <si>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</si>
  <si>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</si>
  <si>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</si>
  <si>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</si>
  <si>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</si>
  <si>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</si>
  <si>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</si>
  <si>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</si>
  <si>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</si>
  <si>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</si>
  <si>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</si>
  <si>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</si>
  <si>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</si>
  <si>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</si>
  <si>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</si>
  <si>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</si>
  <si>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</si>
  <si>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</si>
  <si>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</si>
  <si>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</si>
  <si>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</si>
  <si>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</si>
  <si>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</si>
  <si>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</si>
  <si>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</si>
  <si>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</si>
  <si>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</si>
  <si>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</si>
  <si>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</si>
  <si>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</si>
  <si>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</si>
  <si>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</si>
  <si>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</si>
  <si>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</si>
  <si>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</si>
  <si>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</si>
  <si>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</si>
  <si>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</si>
  <si>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</si>
  <si>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</si>
  <si>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</si>
  <si>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</si>
  <si>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</si>
  <si>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</si>
  <si>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</si>
  <si>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</si>
  <si>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</si>
  <si>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</si>
  <si>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</si>
  <si>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</si>
  <si>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</si>
  <si>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</si>
  <si>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</si>
  <si>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</si>
  <si>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</si>
  <si>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</si>
  <si>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</si>
  <si>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</si>
  <si>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</si>
  <si>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</si>
  <si>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</si>
  <si>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</si>
  <si>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</si>
  <si>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</si>
  <si>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</si>
  <si>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</si>
  <si>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</si>
  <si>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</si>
  <si>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</si>
  <si>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</si>
  <si>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</si>
  <si>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</si>
  <si>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</si>
  <si>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</si>
  <si>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</si>
  <si>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</si>
  <si>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</si>
  <si>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</si>
  <si>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</si>
  <si>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</si>
  <si>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</si>
  <si>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</si>
  <si>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</si>
  <si>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</si>
  <si>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</si>
  <si>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</si>
  <si>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</si>
  <si>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</si>
  <si>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</si>
  <si>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</si>
  <si>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</si>
  <si>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</si>
  <si>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</si>
  <si>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</si>
  <si>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</si>
  <si>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</si>
  <si>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</si>
  <si>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</si>
  <si>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</si>
  <si>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</si>
  <si>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</si>
  <si>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</si>
  <si>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</si>
  <si>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</si>
  <si>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</si>
  <si>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</si>
  <si>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</si>
  <si>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</si>
  <si>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</si>
  <si>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</si>
  <si>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</si>
  <si>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</si>
  <si>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</si>
  <si>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</si>
  <si>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</si>
  <si>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</si>
  <si>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</si>
  <si>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</si>
  <si>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</si>
  <si>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</si>
  <si>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</si>
  <si>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</si>
  <si>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</si>
  <si>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</si>
  <si>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</si>
  <si>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</si>
  <si>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</si>
  <si>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</si>
  <si>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</si>
  <si>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</si>
  <si>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</si>
  <si>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</si>
  <si>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</si>
  <si>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</si>
  <si>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</si>
  <si>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</si>
  <si>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</si>
  <si>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</si>
  <si>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</si>
  <si>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</si>
  <si>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</si>
  <si>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</si>
  <si>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</si>
  <si>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</si>
  <si>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</si>
  <si>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</si>
  <si>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</si>
  <si>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</si>
  <si>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</si>
  <si>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</si>
  <si>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</si>
  <si>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</si>
  <si>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</si>
  <si>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</si>
  <si>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</si>
  <si>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</si>
  <si>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</si>
  <si>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</si>
  <si>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</si>
  <si>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</si>
  <si>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</si>
  <si>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</si>
  <si>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</si>
  <si>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</si>
  <si>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</si>
  <si>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</si>
  <si>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</si>
  <si>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</si>
  <si>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</si>
  <si>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</si>
  <si>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</si>
  <si>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</si>
  <si>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</si>
  <si>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</si>
  <si>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</si>
  <si>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</si>
  <si>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</si>
  <si>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</si>
  <si>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</si>
  <si>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</si>
  <si>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</si>
  <si>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</si>
  <si>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</si>
  <si>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</si>
  <si>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</si>
  <si>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</si>
  <si>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</si>
  <si>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</si>
  <si>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</si>
  <si>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</si>
  <si>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</si>
  <si>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</si>
  <si>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</si>
  <si>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</si>
  <si>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</si>
  <si>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</si>
  <si>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</si>
  <si>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</si>
  <si>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</si>
  <si>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</si>
  <si>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</si>
  <si>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</si>
  <si>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</si>
  <si>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</si>
  <si>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</si>
  <si>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</si>
  <si>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</si>
  <si>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</si>
  <si>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</si>
  <si>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</si>
  <si>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</si>
  <si>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</si>
  <si>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</si>
  <si>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</si>
  <si>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</si>
  <si>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</si>
  <si>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</si>
  <si>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</si>
  <si>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</si>
  <si>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</si>
  <si>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</si>
  <si>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</si>
  <si>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</si>
  <si>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</si>
  <si>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</si>
  <si>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</si>
  <si>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</si>
  <si>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</si>
  <si>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</si>
  <si>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</si>
  <si>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</si>
  <si>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</si>
  <si>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</si>
  <si>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</si>
  <si>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</si>
  <si>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</si>
  <si>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</si>
  <si>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</si>
  <si>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</si>
  <si>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</si>
  <si>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</si>
  <si>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</si>
  <si>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</si>
  <si>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</si>
  <si>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</si>
  <si>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</si>
  <si>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</si>
  <si>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</si>
  <si>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</si>
  <si>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</si>
  <si>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</si>
  <si>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</si>
  <si>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</si>
  <si>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</si>
  <si>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</si>
  <si>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</si>
  <si>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</si>
  <si>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</si>
  <si>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</si>
  <si>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</si>
  <si>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</si>
  <si>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</si>
  <si>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</si>
  <si>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</si>
  <si>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</si>
  <si>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</si>
  <si>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</si>
  <si>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</si>
  <si>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</si>
  <si>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</si>
  <si>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</si>
  <si>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</si>
  <si>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</si>
  <si>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</si>
  <si>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</si>
  <si>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</si>
  <si>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</si>
  <si>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</si>
  <si>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</si>
  <si>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</si>
  <si>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</si>
  <si>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</si>
  <si>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</si>
  <si>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</si>
  <si>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</si>
  <si>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</si>
  <si>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</si>
  <si>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</si>
  <si>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</si>
  <si>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</si>
  <si>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</si>
  <si>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</si>
  <si>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</si>
  <si>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</si>
  <si>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</si>
  <si>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</si>
  <si>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</si>
  <si>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</si>
  <si>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</si>
  <si>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</si>
  <si>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</si>
  <si>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</si>
  <si>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</si>
  <si>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</si>
  <si>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</si>
  <si>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</si>
  <si>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</si>
  <si>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</si>
  <si>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</si>
  <si>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</si>
  <si>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</si>
  <si>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</si>
  <si>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</si>
  <si>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</si>
  <si>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</si>
  <si>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</si>
  <si>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</si>
  <si>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</si>
  <si>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</si>
  <si>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</si>
  <si>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</si>
  <si>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</si>
  <si>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</si>
  <si>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</si>
  <si>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</si>
  <si>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</si>
  <si>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</si>
  <si>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</si>
  <si>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</si>
  <si>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</si>
  <si>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</si>
  <si>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</si>
  <si>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</si>
  <si>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</si>
  <si>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</si>
  <si>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</si>
  <si>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</si>
  <si>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</si>
  <si>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</si>
  <si>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</si>
  <si>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</si>
  <si>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</si>
  <si>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</si>
  <si>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</si>
  <si>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</si>
  <si>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</si>
  <si>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</si>
  <si>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</si>
  <si>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</si>
  <si>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</si>
  <si>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</si>
  <si>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</si>
  <si>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</si>
  <si>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</si>
  <si>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</si>
  <si>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</si>
  <si>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</si>
  <si>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</si>
  <si>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</si>
  <si>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</si>
  <si>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</si>
  <si>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</si>
  <si>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</si>
  <si>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</si>
  <si>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</si>
  <si>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</si>
  <si>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</si>
  <si>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</si>
  <si>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</si>
  <si>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</si>
  <si>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</si>
  <si>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</si>
  <si>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</si>
  <si>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</si>
  <si>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</si>
  <si>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</si>
  <si>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</si>
  <si>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</si>
  <si>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</si>
  <si>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</si>
  <si>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</si>
  <si>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</si>
  <si>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</si>
  <si>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</si>
  <si>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</si>
  <si>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</si>
  <si>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</si>
  <si>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</si>
  <si>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</si>
  <si>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</si>
  <si>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</si>
  <si>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</si>
  <si>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</si>
  <si>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</si>
  <si>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</si>
  <si>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</si>
  <si>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</si>
  <si>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</si>
  <si>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</si>
  <si>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</si>
  <si>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</si>
  <si>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</si>
  <si>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</si>
  <si>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</si>
  <si>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</si>
  <si>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</si>
  <si>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</si>
  <si>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</si>
  <si>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</si>
  <si>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</si>
  <si>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</si>
  <si>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</si>
  <si>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</si>
  <si>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</si>
  <si>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</si>
  <si>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</si>
  <si>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</si>
  <si>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</si>
  <si>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</si>
  <si>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</si>
  <si>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</si>
  <si>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</si>
  <si>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</si>
  <si>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</si>
  <si>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</si>
  <si>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</si>
  <si>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</si>
  <si>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</si>
  <si>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</si>
  <si>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</si>
  <si>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</si>
  <si>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</si>
  <si>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</si>
  <si>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</si>
  <si>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</si>
  <si>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</si>
  <si>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</si>
  <si>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</si>
  <si>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</si>
  <si>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</si>
  <si>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</si>
  <si>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</si>
  <si>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</si>
  <si>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</si>
  <si>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</si>
  <si>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</si>
  <si>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</si>
  <si>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</si>
  <si>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</si>
  <si>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</si>
  <si>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</si>
  <si>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</si>
  <si>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</si>
  <si>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</si>
  <si>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</si>
  <si>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</si>
  <si>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</si>
  <si>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</si>
  <si>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</si>
  <si>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</si>
  <si>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</si>
  <si>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</si>
  <si>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</si>
  <si>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</si>
  <si>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</si>
  <si>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</si>
  <si>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</si>
  <si>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</si>
  <si>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</si>
  <si>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</si>
  <si>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</si>
  <si>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</si>
  <si>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</si>
  <si>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</si>
  <si>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</si>
  <si>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</si>
  <si>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</si>
  <si>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</si>
  <si>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</si>
  <si>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</si>
  <si>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</si>
  <si>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</si>
  <si>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</si>
  <si>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</si>
  <si>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</si>
  <si>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</si>
  <si>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</si>
  <si>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</si>
  <si>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</si>
  <si>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</si>
  <si>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</si>
  <si>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</si>
  <si>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</si>
  <si>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</si>
  <si>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</si>
  <si>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</si>
  <si>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</si>
  <si>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</si>
  <si>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</si>
  <si>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</si>
  <si>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</si>
  <si>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</si>
  <si>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</si>
  <si>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</si>
  <si>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</si>
  <si>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</si>
  <si>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</si>
  <si>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</si>
  <si>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</si>
  <si>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</si>
  <si>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</si>
  <si>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</si>
  <si>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</si>
  <si>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</si>
  <si>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</si>
  <si>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</si>
  <si>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</si>
  <si>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</si>
  <si>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</si>
  <si>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</si>
  <si>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</si>
  <si>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</si>
  <si>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</si>
  <si>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</si>
  <si>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</si>
  <si>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</si>
  <si>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</si>
  <si>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</si>
  <si>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</si>
  <si>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</si>
  <si>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</si>
  <si>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</si>
  <si>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</si>
  <si>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</si>
  <si>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</si>
  <si>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</si>
  <si>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</si>
  <si>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</si>
  <si>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</si>
  <si>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</si>
  <si>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</si>
  <si>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</si>
  <si>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</si>
  <si>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</si>
  <si>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</si>
  <si>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</si>
  <si>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</si>
  <si>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</si>
  <si>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</si>
  <si>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</si>
  <si>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</si>
  <si>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</si>
  <si>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</si>
  <si>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</si>
  <si>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</si>
  <si>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</si>
  <si>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</si>
  <si>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</si>
  <si>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</si>
  <si>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</si>
  <si>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</si>
  <si>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</si>
  <si>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</si>
  <si>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</si>
  <si>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</si>
  <si>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</si>
  <si>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</si>
  <si>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</si>
  <si>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</si>
  <si>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</si>
  <si>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</si>
  <si>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</si>
  <si>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</si>
  <si>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</si>
  <si>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</si>
  <si>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</si>
  <si>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</si>
  <si>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</si>
  <si>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</si>
  <si>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</si>
  <si>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</si>
  <si>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</si>
  <si>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</si>
  <si>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</si>
  <si>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</si>
  <si>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</si>
  <si>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</si>
  <si>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</si>
  <si>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</si>
  <si>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</si>
  <si>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</si>
  <si>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</si>
  <si>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</si>
  <si>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</si>
  <si>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</si>
  <si>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</si>
  <si>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</si>
  <si>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</si>
  <si>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</si>
  <si>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</si>
  <si>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</si>
  <si>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</si>
  <si>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</si>
  <si>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</si>
  <si>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</si>
  <si>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</si>
  <si>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</si>
  <si>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</si>
  <si>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</si>
  <si>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</si>
  <si>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</si>
  <si>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</si>
  <si>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</si>
  <si>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</si>
  <si>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</si>
  <si>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</si>
  <si>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</si>
  <si>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</si>
  <si>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</si>
  <si>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</si>
  <si>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</si>
  <si>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</si>
  <si>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</si>
  <si>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</si>
  <si>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</si>
  <si>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</si>
  <si>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</si>
  <si>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</si>
  <si>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</si>
  <si>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</si>
  <si>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</si>
  <si>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</si>
  <si>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</si>
  <si>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</si>
  <si>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</si>
  <si>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</si>
  <si>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</si>
  <si>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</si>
  <si>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</si>
  <si>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</si>
  <si>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</si>
  <si>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</si>
  <si>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</si>
  <si>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</si>
  <si>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</si>
  <si>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</si>
  <si>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</si>
  <si>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</si>
  <si>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</si>
  <si>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</si>
  <si>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</si>
  <si>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</si>
  <si>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</si>
  <si>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</si>
  <si>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</si>
  <si>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</si>
  <si>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</si>
  <si>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</si>
  <si>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</si>
  <si>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</si>
  <si>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</si>
  <si>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</si>
  <si>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</si>
  <si>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</si>
  <si>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</si>
  <si>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</si>
  <si>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</si>
  <si>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</si>
  <si>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</si>
  <si>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</si>
  <si>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</si>
  <si>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</si>
  <si>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</si>
  <si>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</si>
  <si>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</si>
  <si>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</si>
  <si>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</si>
  <si>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</si>
  <si>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</si>
  <si>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</si>
  <si>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</si>
  <si>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</si>
  <si>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</si>
  <si>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</si>
  <si>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</si>
  <si>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</si>
  <si>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</si>
  <si>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</si>
  <si>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</si>
  <si>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</si>
  <si>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</si>
  <si>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</si>
  <si>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</si>
  <si>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</si>
  <si>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</si>
  <si>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</si>
  <si>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</si>
  <si>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</si>
  <si>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</si>
  <si>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</si>
  <si>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</si>
  <si>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</si>
  <si>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</si>
  <si>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</si>
  <si>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</si>
  <si>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</si>
  <si>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</si>
  <si>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</si>
  <si>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</si>
  <si>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</si>
  <si>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</si>
  <si>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</si>
  <si>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</si>
  <si>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</si>
  <si>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</si>
  <si>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</si>
  <si>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</si>
  <si>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</si>
  <si>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</si>
  <si>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</si>
  <si>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</si>
  <si>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</si>
  <si>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</si>
  <si>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</si>
  <si>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</si>
  <si>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</si>
  <si>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</si>
  <si>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</si>
  <si>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</si>
  <si>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</si>
  <si>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</si>
  <si>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</si>
  <si>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</si>
  <si>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</si>
  <si>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</si>
  <si>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</si>
  <si>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</si>
  <si>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</si>
  <si>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</si>
  <si>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</si>
  <si>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</si>
  <si>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</si>
  <si>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</si>
  <si>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</si>
  <si>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</si>
  <si>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</si>
  <si>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</si>
  <si>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</si>
  <si>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</si>
  <si>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</si>
  <si>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</si>
  <si>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</si>
  <si>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</si>
  <si>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</si>
  <si>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</si>
  <si>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</si>
  <si>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</si>
  <si>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</si>
  <si>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</si>
  <si>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</si>
  <si>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</si>
  <si>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</si>
  <si>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</si>
  <si>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</si>
  <si>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</si>
  <si>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</si>
  <si>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</si>
  <si>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</si>
  <si>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</si>
  <si>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</si>
  <si>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</si>
  <si>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</si>
  <si>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</si>
  <si>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</si>
  <si>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</si>
  <si>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</si>
  <si>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</si>
  <si>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</si>
  <si>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</si>
  <si>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</si>
  <si>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</si>
  <si>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</si>
  <si>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</si>
  <si>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</si>
  <si>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</si>
  <si>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</si>
  <si>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</si>
  <si>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</si>
  <si>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</si>
  <si>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</si>
  <si>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</si>
  <si>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</si>
  <si>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</si>
  <si>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</si>
  <si>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</si>
  <si>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</si>
  <si>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</si>
  <si>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</si>
  <si>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</si>
  <si>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</si>
  <si>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</si>
  <si>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</si>
  <si>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</si>
  <si>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</si>
  <si>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</si>
  <si>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</si>
  <si>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</si>
  <si>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</si>
  <si>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</si>
  <si>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</si>
  <si>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</si>
  <si>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</si>
  <si>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</si>
  <si>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</si>
  <si>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</si>
  <si>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</si>
  <si>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</si>
  <si>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</si>
  <si>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</si>
  <si>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</si>
  <si>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</si>
  <si>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</si>
  <si>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</si>
  <si>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</si>
  <si>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</si>
  <si>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</si>
  <si>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</si>
  <si>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</si>
  <si>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</si>
  <si>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</si>
  <si>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</si>
  <si>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</si>
  <si>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</si>
  <si>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</si>
  <si>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</si>
  <si>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</si>
  <si>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</si>
  <si>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</si>
  <si>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</si>
  <si>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</si>
  <si>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</si>
  <si>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</si>
  <si>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</si>
  <si>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</si>
  <si>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</si>
  <si>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</si>
  <si>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</si>
  <si>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</si>
  <si>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</si>
  <si>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</si>
  <si>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</si>
  <si>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</si>
  <si>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</si>
  <si>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</si>
  <si>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</si>
  <si>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</si>
  <si>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</si>
  <si>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</si>
  <si>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</si>
  <si>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</si>
  <si>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</si>
  <si>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</si>
  <si>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</si>
  <si>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</si>
  <si>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</si>
  <si>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</si>
  <si>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</si>
  <si>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</si>
  <si>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</si>
  <si>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</si>
  <si>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</si>
  <si>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</si>
  <si>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</si>
  <si>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</si>
  <si>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</si>
  <si>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</si>
  <si>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</si>
  <si>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</si>
  <si>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</si>
  <si>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</si>
  <si>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</si>
  <si>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</si>
  <si>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</si>
  <si>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</si>
  <si>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</si>
  <si>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</si>
  <si>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</si>
  <si>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</si>
  <si>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</si>
  <si>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</si>
  <si>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</si>
  <si>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</si>
  <si>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</si>
  <si>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</si>
  <si>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</si>
  <si>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</si>
  <si>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</si>
  <si>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</si>
  <si>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</si>
  <si>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</si>
  <si>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</si>
  <si>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</si>
  <si>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</si>
  <si>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</si>
  <si>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</si>
  <si>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</si>
  <si>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</si>
  <si>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</si>
  <si>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</si>
  <si>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</si>
  <si>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</si>
  <si>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</si>
  <si>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</si>
  <si>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</si>
  <si>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</si>
  <si>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</si>
  <si>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</si>
  <si>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</si>
  <si>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</si>
  <si>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</si>
  <si>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</si>
  <si>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</si>
  <si>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</si>
  <si>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</si>
  <si>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</si>
  <si>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</si>
  <si>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</si>
  <si>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</si>
  <si>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</si>
  <si>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</si>
  <si>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</si>
  <si>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</si>
  <si>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</si>
  <si>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</si>
  <si>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</si>
  <si>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</si>
  <si>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</si>
  <si>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</si>
  <si>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</si>
  <si>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</si>
  <si>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</si>
  <si>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</si>
  <si>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</si>
  <si>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</si>
  <si>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</si>
  <si>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</si>
  <si>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</si>
  <si>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</si>
  <si>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</si>
  <si>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</si>
  <si>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</si>
  <si>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</si>
  <si>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</si>
  <si>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</si>
  <si>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</si>
  <si>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</si>
  <si>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</si>
  <si>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</si>
  <si>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</si>
  <si>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</si>
  <si>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</si>
  <si>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</si>
  <si>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</si>
  <si>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</si>
  <si>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</si>
  <si>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</si>
  <si>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</si>
  <si>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</si>
  <si>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</si>
  <si>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</si>
  <si>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</si>
  <si>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</si>
  <si>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</si>
  <si>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</si>
  <si>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</si>
  <si>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</si>
  <si>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</si>
  <si>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</si>
  <si>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</si>
  <si>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</si>
  <si>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</si>
  <si>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</si>
  <si>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</si>
  <si>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</si>
  <si>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</si>
  <si>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</si>
  <si>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</si>
  <si>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</si>
  <si>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</si>
  <si>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</si>
  <si>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</si>
  <si>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</si>
  <si>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</si>
  <si>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</si>
  <si>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</si>
  <si>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</si>
  <si>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</si>
  <si>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</si>
  <si>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</si>
  <si>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</si>
  <si>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</si>
  <si>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</si>
  <si>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</si>
  <si>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</si>
  <si>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</si>
  <si>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</si>
  <si>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</si>
  <si>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</si>
  <si>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</si>
  <si>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</si>
  <si>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</si>
  <si>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</si>
  <si>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</si>
  <si>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</si>
  <si>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</si>
  <si>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</si>
  <si>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</si>
  <si>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</si>
  <si>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</si>
  <si>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</si>
  <si>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</si>
  <si>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</si>
  <si>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</si>
  <si>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</si>
  <si>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</si>
  <si>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</si>
  <si>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</si>
  <si>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</si>
  <si>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</si>
  <si>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</si>
  <si>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</si>
  <si>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</si>
  <si>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</si>
  <si>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</si>
  <si>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</si>
  <si>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</si>
  <si>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</si>
  <si>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</si>
  <si>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</si>
  <si>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</si>
  <si>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</si>
  <si>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</si>
  <si>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</si>
  <si>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</si>
  <si>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</si>
  <si>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</si>
  <si>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</si>
  <si>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</si>
  <si>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</si>
  <si>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</si>
  <si>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</si>
  <si>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</si>
  <si>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</si>
  <si>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</si>
  <si>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</si>
  <si>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</si>
  <si>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</si>
  <si>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</si>
  <si>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</si>
  <si>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</si>
  <si>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</si>
  <si>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</si>
  <si>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</si>
  <si>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</si>
  <si>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</si>
  <si>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</si>
  <si>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</si>
  <si>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</si>
  <si>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</si>
  <si>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</si>
  <si>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</si>
  <si>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</si>
  <si>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</si>
  <si>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</si>
  <si>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</si>
  <si>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</si>
  <si>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</si>
  <si>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</si>
  <si>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</si>
  <si>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</si>
  <si>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</si>
  <si>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</si>
  <si>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</si>
  <si>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</si>
  <si>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</si>
  <si>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</si>
  <si>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</si>
  <si>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</si>
  <si>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</si>
  <si>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</si>
  <si>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</si>
  <si>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</si>
  <si>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</si>
  <si>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</si>
  <si>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</si>
  <si>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</si>
  <si>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</si>
  <si>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</si>
  <si>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</si>
  <si>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</si>
  <si>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</si>
  <si>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</si>
  <si>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</si>
  <si>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</si>
  <si>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</si>
  <si>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</si>
  <si>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</si>
  <si>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</si>
  <si>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</si>
  <si>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</si>
  <si>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</si>
  <si>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</si>
  <si>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</si>
  <si>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</si>
  <si>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</si>
  <si>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</si>
  <si>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</si>
  <si>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</si>
  <si>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</si>
  <si>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</si>
  <si>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</si>
  <si>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</si>
  <si>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</si>
  <si>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</si>
  <si>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</si>
  <si>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</si>
  <si>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</si>
  <si>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</si>
  <si>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</si>
  <si>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</si>
  <si>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</si>
  <si>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</si>
  <si>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</si>
  <si>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</si>
  <si>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</si>
  <si>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</si>
  <si>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</si>
  <si>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</si>
  <si>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</si>
  <si>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</si>
  <si>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</si>
  <si>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</si>
  <si>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</si>
  <si>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</si>
  <si>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</si>
  <si>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</si>
  <si>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</si>
  <si>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</si>
  <si>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</si>
  <si>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</si>
  <si>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</si>
  <si>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</si>
  <si>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</si>
  <si>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</si>
  <si>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</si>
  <si>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</si>
  <si>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</si>
  <si>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</si>
  <si>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</si>
  <si>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</si>
  <si>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</si>
  <si>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</si>
  <si>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</si>
  <si>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</si>
  <si>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</si>
  <si>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</si>
  <si>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</si>
  <si>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</si>
  <si>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</si>
  <si>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</si>
  <si>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</si>
  <si>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</si>
  <si>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</si>
  <si>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</si>
  <si>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</si>
  <si>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</si>
  <si>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</si>
  <si>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</si>
  <si>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</si>
  <si>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</si>
  <si>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</si>
  <si>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</si>
  <si>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</si>
  <si>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</si>
  <si>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</si>
  <si>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</si>
  <si>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</si>
  <si>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</si>
  <si>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</si>
  <si>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</si>
  <si>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</si>
  <si>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</si>
  <si>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</si>
  <si>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</si>
  <si>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</si>
  <si>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</si>
  <si>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</si>
  <si>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</si>
  <si>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</si>
  <si>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</si>
  <si>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</si>
  <si>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</si>
  <si>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</si>
  <si>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</si>
  <si>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</si>
  <si>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</si>
  <si>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</si>
  <si>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</si>
  <si>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</si>
  <si>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</si>
  <si>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</si>
  <si>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</si>
  <si>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</si>
  <si>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</si>
  <si>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</si>
  <si>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</si>
  <si>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</si>
  <si>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</si>
  <si>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</si>
  <si>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</si>
  <si>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</si>
  <si>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</si>
  <si>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</si>
  <si>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</si>
  <si>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</si>
  <si>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</si>
  <si>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</si>
  <si>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</si>
  <si>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</si>
  <si>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</si>
  <si>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</si>
  <si>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</si>
  <si>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</si>
  <si>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</si>
  <si>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</si>
  <si>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</si>
  <si>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</si>
  <si>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</si>
  <si>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</si>
  <si>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</si>
  <si>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</si>
  <si>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</si>
  <si>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</si>
  <si>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</si>
  <si>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</si>
  <si>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</si>
  <si>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</si>
  <si>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</si>
  <si>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</si>
  <si>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</si>
  <si>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</si>
  <si>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</si>
  <si>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</si>
  <si>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</si>
  <si>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</si>
  <si>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</si>
  <si>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</si>
  <si>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</si>
  <si>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</si>
  <si>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</si>
  <si>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</si>
  <si>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</si>
  <si>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</si>
  <si>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</si>
  <si>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</si>
  <si>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</si>
  <si>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</si>
  <si>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</si>
  <si>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</si>
  <si>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</si>
  <si>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</si>
  <si>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</si>
  <si>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</si>
  <si>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</si>
  <si>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</si>
  <si>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</si>
  <si>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</si>
  <si>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</si>
  <si>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</si>
  <si>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</si>
  <si>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</si>
  <si>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</si>
  <si>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</si>
  <si>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</si>
  <si>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</si>
  <si>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</si>
  <si>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</si>
  <si>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</si>
  <si>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</si>
  <si>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</si>
  <si>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</si>
  <si>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</si>
  <si>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</si>
  <si>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</si>
  <si>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</si>
  <si>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</si>
  <si>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</si>
  <si>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</si>
  <si>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</si>
  <si>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</si>
  <si>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</si>
  <si>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</si>
  <si>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</si>
  <si>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</si>
  <si>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</si>
  <si>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</si>
  <si>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</si>
  <si>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</si>
  <si>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</si>
  <si>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</si>
  <si>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</si>
  <si>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</si>
  <si>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</si>
  <si>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</si>
  <si>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</si>
  <si>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</si>
  <si>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</si>
  <si>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</si>
  <si>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</si>
  <si>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</si>
  <si>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</si>
  <si>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</si>
  <si>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</si>
  <si>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</si>
  <si>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</si>
  <si>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</si>
  <si>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</si>
  <si>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</si>
  <si>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</si>
  <si>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</si>
  <si>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</si>
  <si>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</si>
  <si>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</si>
  <si>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</si>
  <si>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</si>
  <si>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</si>
  <si>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</si>
  <si>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</si>
  <si>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</si>
  <si>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</si>
  <si>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</si>
  <si>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</si>
  <si>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</si>
  <si>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</si>
  <si>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</si>
  <si>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</si>
  <si>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</si>
  <si>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</si>
  <si>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</si>
  <si>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</si>
  <si>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</si>
  <si>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</si>
  <si>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</si>
  <si>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</si>
  <si>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</si>
  <si>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</si>
  <si>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</si>
  <si>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</si>
  <si>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</si>
  <si>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</si>
  <si>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</si>
  <si>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</si>
  <si>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</si>
  <si>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</si>
  <si>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</si>
  <si>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</si>
  <si>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</si>
  <si>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</si>
  <si>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</si>
  <si>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</si>
  <si>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</si>
  <si>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</si>
  <si>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</si>
  <si>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</si>
  <si>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</si>
  <si>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</si>
  <si>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</si>
  <si>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</si>
  <si>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</si>
  <si>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</si>
  <si>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</si>
  <si>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</si>
  <si>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</si>
  <si>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</si>
  <si>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</si>
  <si>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</si>
  <si>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</si>
  <si>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</si>
  <si>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</si>
  <si>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</si>
  <si>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</si>
  <si>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</si>
  <si>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</si>
  <si>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</si>
  <si>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</si>
  <si>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</si>
  <si>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</si>
  <si>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</si>
  <si>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</si>
  <si>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</si>
  <si>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</si>
  <si>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</si>
  <si>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</si>
  <si>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</si>
  <si>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</si>
  <si>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</si>
  <si>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</si>
  <si>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</si>
  <si>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</si>
  <si>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</si>
  <si>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</si>
  <si>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</si>
  <si>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</si>
  <si>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</si>
  <si>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</si>
  <si>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</si>
  <si>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</si>
  <si>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</si>
  <si>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</si>
  <si>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</si>
  <si>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</si>
  <si>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</si>
  <si>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</si>
  <si>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</si>
  <si>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</si>
  <si>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</si>
  <si>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</si>
  <si>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</si>
  <si>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</si>
  <si>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</si>
  <si>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</si>
  <si>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</si>
  <si>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</si>
  <si>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</si>
  <si>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</si>
  <si>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</si>
  <si>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</si>
  <si>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</si>
  <si>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</si>
  <si>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</si>
  <si>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</si>
  <si>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</si>
  <si>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</si>
  <si>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</si>
  <si>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</si>
  <si>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</si>
  <si>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</si>
  <si>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</si>
  <si>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</si>
  <si>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</si>
  <si>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</si>
  <si>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</si>
  <si>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</si>
  <si>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</si>
  <si>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</si>
  <si>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</si>
  <si>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</si>
  <si>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</si>
  <si>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</si>
  <si>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</si>
  <si>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</si>
  <si>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</si>
  <si>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</si>
  <si>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</si>
  <si>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</si>
  <si>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</si>
  <si>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</si>
  <si>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</si>
  <si>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</si>
  <si>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</si>
  <si>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</si>
  <si>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</si>
  <si>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</si>
  <si>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</si>
  <si>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</si>
  <si>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</si>
  <si>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</si>
  <si>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</si>
  <si>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</si>
  <si>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</si>
  <si>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</si>
  <si>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</si>
  <si>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</si>
  <si>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</si>
  <si>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</si>
  <si>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</si>
  <si>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</si>
  <si>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</si>
  <si>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</si>
  <si>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</si>
  <si>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</si>
  <si>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</si>
  <si>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</si>
  <si>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</si>
  <si>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</si>
  <si>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</si>
  <si>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</si>
  <si>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</si>
  <si>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</si>
  <si>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</si>
  <si>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</si>
  <si>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</si>
  <si>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</si>
  <si>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</si>
  <si>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</si>
  <si>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</si>
  <si>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</si>
  <si>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</si>
  <si>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</si>
  <si>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</si>
  <si>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</si>
  <si>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</si>
  <si>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</si>
  <si>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</si>
  <si>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</si>
  <si>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</si>
  <si>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</si>
  <si>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</si>
  <si>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</si>
  <si>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</si>
  <si>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</si>
  <si>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</si>
  <si>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</si>
  <si>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</si>
  <si>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</si>
  <si>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</si>
  <si>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</si>
  <si>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</si>
  <si>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</si>
  <si>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</si>
  <si>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</si>
  <si>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</si>
  <si>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</si>
  <si>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</si>
  <si>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</si>
  <si>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</si>
  <si>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</si>
  <si>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</si>
  <si>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</si>
  <si>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</si>
  <si>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</si>
  <si>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</si>
  <si>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</si>
  <si>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</si>
  <si>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</si>
  <si>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</si>
  <si>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</si>
  <si>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</si>
  <si>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</si>
  <si>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</si>
  <si>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</si>
  <si>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</si>
  <si>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</si>
  <si>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</si>
  <si>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</si>
  <si>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</si>
  <si>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</si>
  <si>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</si>
  <si>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</si>
  <si>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</si>
  <si>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</si>
  <si>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</si>
  <si>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</si>
  <si>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</si>
  <si>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</si>
  <si>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</si>
  <si>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</si>
  <si>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</si>
  <si>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</si>
  <si>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</si>
  <si>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</si>
  <si>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</si>
  <si>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</si>
  <si>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</si>
  <si>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</si>
  <si>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</si>
  <si>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</si>
  <si>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</si>
  <si>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</si>
  <si>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</si>
  <si>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</si>
  <si>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</si>
  <si>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</si>
  <si>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</si>
  <si>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</si>
  <si>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</si>
  <si>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</si>
  <si>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</si>
  <si>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</si>
  <si>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</si>
  <si>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</si>
  <si>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</si>
  <si>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</si>
  <si>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</si>
  <si>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</si>
  <si>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</si>
  <si>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</si>
  <si>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</si>
  <si>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</si>
  <si>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</si>
  <si>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</si>
  <si>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</si>
  <si>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</si>
  <si>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</si>
  <si>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</si>
  <si>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</si>
  <si>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</si>
  <si>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</si>
  <si>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</si>
  <si>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</si>
  <si>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</si>
  <si>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</si>
  <si>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</si>
  <si>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</si>
  <si>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</si>
  <si>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</si>
  <si>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</si>
  <si>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</si>
  <si>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</si>
  <si>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</si>
  <si>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</si>
  <si>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</si>
  <si>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</si>
  <si>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</si>
  <si>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</si>
  <si>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</si>
  <si>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</si>
  <si>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</si>
  <si>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</si>
  <si>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</si>
  <si>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</si>
  <si>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</si>
  <si>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</si>
  <si>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</si>
  <si>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</si>
  <si>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</si>
  <si>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</si>
  <si>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</si>
  <si>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</si>
  <si>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</si>
  <si>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</si>
  <si>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</si>
  <si>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</si>
  <si>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</si>
  <si>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</si>
  <si>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</si>
  <si>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</si>
  <si>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</si>
  <si>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</si>
  <si>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</si>
  <si>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</si>
  <si>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</si>
  <si>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</si>
  <si>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</si>
  <si>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</si>
  <si>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</si>
  <si>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</si>
  <si>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</si>
  <si>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</si>
  <si>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</si>
  <si>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</si>
  <si>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</si>
  <si>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</si>
  <si>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</si>
  <si>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</si>
  <si>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</si>
  <si>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</si>
  <si>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</si>
  <si>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</si>
  <si>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</si>
  <si>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</si>
  <si>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</si>
  <si>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</si>
  <si>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</si>
  <si>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</si>
  <si>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</si>
  <si>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</si>
  <si>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</si>
  <si>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</si>
  <si>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</si>
  <si>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</si>
  <si>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</si>
  <si>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</si>
  <si>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</si>
  <si>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</si>
  <si>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</si>
  <si>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</si>
  <si>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</si>
  <si>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</si>
  <si>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</si>
  <si>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</si>
  <si>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</si>
  <si>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</si>
  <si>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</si>
  <si>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</si>
  <si>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</si>
  <si>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</si>
  <si>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</si>
  <si>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</si>
  <si>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</si>
  <si>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</si>
  <si>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</si>
  <si>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</si>
  <si>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</si>
  <si>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</si>
  <si>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</si>
  <si>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</si>
  <si>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</si>
  <si>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</si>
  <si>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</si>
  <si>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</si>
  <si>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</si>
  <si>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</si>
  <si>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</si>
  <si>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</si>
  <si>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</si>
  <si>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</si>
  <si>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</si>
  <si>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</si>
  <si>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</si>
  <si>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</si>
  <si>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</si>
  <si>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</si>
  <si>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</si>
  <si>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</si>
  <si>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</si>
  <si>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</si>
  <si>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</si>
  <si>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</si>
  <si>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</si>
  <si>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</si>
  <si>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</si>
  <si>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</si>
  <si>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</si>
  <si>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</si>
  <si>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</si>
  <si>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</si>
  <si>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</si>
  <si>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</si>
  <si>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</si>
  <si>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</si>
  <si>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</si>
  <si>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</si>
  <si>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</si>
  <si>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</si>
  <si>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</si>
  <si>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</si>
  <si>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</si>
  <si>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</si>
  <si>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</si>
  <si>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</si>
  <si>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</si>
  <si>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</si>
  <si>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</si>
  <si>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</si>
  <si>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</si>
  <si>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</si>
  <si>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</si>
  <si>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</si>
  <si>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</si>
  <si>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</si>
  <si>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</si>
  <si>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</si>
  <si>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</si>
  <si>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</si>
  <si>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</si>
  <si>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</si>
  <si>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</si>
  <si>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</si>
  <si>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</si>
  <si>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</si>
  <si>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</si>
  <si>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</si>
  <si>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</si>
  <si>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</si>
  <si>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</si>
  <si>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</si>
  <si>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</si>
  <si>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</si>
  <si>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</si>
  <si>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</si>
  <si>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</si>
  <si>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</si>
  <si>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</si>
  <si>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</si>
  <si>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</si>
  <si>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</si>
  <si>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</si>
  <si>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</si>
  <si>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</si>
  <si>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</si>
  <si>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</si>
  <si>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</si>
  <si>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</si>
  <si>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</si>
  <si>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</si>
  <si>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</si>
  <si>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</si>
  <si>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</si>
  <si>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</si>
  <si>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</si>
  <si>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</si>
  <si>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</si>
  <si>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</si>
  <si>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</si>
  <si>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</si>
  <si>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</si>
  <si>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</si>
  <si>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</si>
  <si>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</si>
  <si>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</si>
  <si>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</si>
  <si>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</si>
  <si>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</si>
  <si>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</si>
  <si>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</si>
  <si>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</si>
  <si>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</si>
  <si>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</si>
  <si>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</si>
  <si>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</si>
  <si>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</si>
  <si>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</si>
  <si>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</si>
  <si>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</si>
  <si>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</si>
  <si>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</si>
  <si>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</si>
  <si>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</si>
  <si>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</si>
  <si>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</si>
  <si>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</si>
  <si>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</si>
  <si>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</si>
  <si>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</si>
  <si>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</si>
  <si>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</si>
  <si>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</si>
  <si>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</si>
  <si>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</si>
  <si>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</si>
  <si>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</si>
  <si>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</si>
  <si>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</si>
  <si>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</si>
  <si>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</si>
  <si>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</si>
  <si>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</si>
  <si>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</si>
  <si>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</si>
  <si>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</si>
  <si>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</si>
  <si>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</si>
  <si>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</si>
  <si>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</si>
  <si>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</si>
  <si>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</si>
  <si>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</si>
  <si>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</si>
  <si>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</si>
  <si>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</si>
  <si>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</si>
  <si>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</si>
  <si>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</si>
  <si>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</si>
  <si>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</si>
  <si>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</si>
  <si>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</si>
  <si>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</si>
  <si>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</si>
  <si>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</si>
  <si>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</si>
  <si>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</si>
  <si>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</si>
  <si>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</si>
  <si>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</si>
  <si>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</si>
  <si>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</si>
  <si>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</si>
  <si>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</si>
  <si>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</si>
  <si>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</si>
  <si>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</si>
  <si>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</si>
  <si>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</si>
  <si>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</si>
  <si>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</si>
  <si>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</si>
  <si>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</si>
  <si>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</si>
  <si>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</si>
  <si>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</si>
  <si>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</si>
  <si>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</si>
  <si>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</si>
  <si>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</si>
  <si>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</si>
  <si>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</si>
  <si>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</si>
  <si>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</si>
  <si>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</si>
  <si>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</si>
  <si>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</si>
  <si>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</si>
  <si>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</si>
  <si>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</si>
  <si>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</si>
  <si>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</si>
  <si>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</si>
  <si>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</si>
  <si>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</si>
  <si>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</si>
  <si>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</si>
  <si>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</si>
  <si>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</si>
  <si>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</si>
  <si>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</si>
  <si>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</si>
  <si>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</si>
  <si>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</si>
  <si>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</si>
  <si>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</si>
  <si>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</si>
  <si>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</si>
  <si>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</si>
  <si>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</si>
  <si>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</si>
  <si>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</si>
  <si>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</si>
  <si>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</si>
  <si>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</si>
  <si>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</si>
  <si>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</si>
  <si>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</si>
  <si>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</si>
  <si>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</si>
  <si>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</si>
  <si>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</si>
  <si>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</si>
  <si>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</si>
  <si>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</si>
  <si>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</si>
  <si>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</si>
  <si>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</si>
  <si>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</si>
  <si>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</si>
  <si>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</si>
  <si>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</si>
  <si>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</si>
  <si>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</si>
  <si>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</si>
  <si>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</si>
  <si>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</si>
  <si>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</si>
  <si>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</si>
  <si>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</si>
  <si>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</si>
  <si>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</si>
  <si>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</si>
  <si>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</si>
  <si>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</si>
  <si>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</si>
  <si>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</si>
  <si>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</si>
  <si>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</si>
  <si>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</si>
  <si>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</si>
  <si>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</si>
  <si>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</si>
  <si>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</si>
  <si>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</si>
  <si>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</si>
  <si>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</si>
  <si>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</si>
  <si>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</si>
  <si>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</si>
  <si>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</si>
  <si>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</si>
  <si>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</si>
  <si>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</si>
  <si>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</si>
  <si>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</si>
  <si>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</si>
  <si>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</si>
  <si>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</si>
  <si>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</si>
  <si>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</si>
  <si>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</si>
  <si>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</si>
  <si>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</si>
  <si>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</si>
  <si>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</si>
  <si>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</si>
  <si>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</si>
  <si>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</si>
  <si>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</si>
  <si>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</si>
  <si>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</si>
  <si>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</si>
  <si>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</si>
  <si>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</si>
  <si>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</si>
  <si>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</si>
  <si>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</si>
  <si>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</si>
  <si>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</si>
  <si>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</si>
  <si>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</si>
  <si>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</si>
  <si>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</si>
  <si>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</si>
  <si>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</si>
  <si>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</si>
  <si>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</si>
  <si>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</si>
  <si>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</si>
  <si>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</si>
  <si>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</si>
  <si>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</si>
  <si>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</si>
  <si>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</si>
  <si>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</si>
  <si>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</si>
  <si>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</si>
  <si>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</si>
  <si>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</si>
  <si>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</si>
  <si>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</si>
  <si>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</si>
  <si>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</si>
  <si>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</si>
  <si>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</si>
  <si>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</si>
  <si>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</si>
  <si>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</si>
  <si>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</si>
  <si>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</si>
  <si>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</si>
  <si>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</si>
  <si>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</si>
  <si>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</si>
  <si>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</si>
  <si>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</si>
  <si>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</si>
  <si>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</si>
  <si>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</si>
  <si>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</si>
  <si>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</si>
  <si>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</si>
  <si>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</si>
  <si>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</si>
  <si>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</si>
  <si>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</si>
  <si>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</si>
  <si>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</si>
  <si>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</si>
  <si>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</si>
  <si>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</si>
  <si>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</si>
  <si>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</si>
  <si>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</si>
  <si>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</si>
  <si>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</si>
  <si>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</si>
  <si>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</si>
  <si>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</si>
  <si>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</si>
  <si>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</si>
  <si>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</si>
  <si>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</si>
  <si>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</si>
  <si>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</si>
  <si>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</si>
  <si>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</si>
  <si>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</si>
  <si>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</si>
  <si>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</si>
  <si>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</si>
  <si>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</si>
  <si>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</si>
  <si>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</si>
  <si>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</si>
  <si>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</si>
  <si>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</si>
  <si>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</si>
  <si>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</si>
  <si>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</si>
  <si>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</si>
  <si>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</si>
  <si>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</si>
  <si>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</si>
  <si>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</si>
  <si>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</si>
  <si>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</si>
  <si>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</si>
  <si>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</si>
  <si>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</si>
  <si>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</si>
  <si>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</si>
  <si>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</si>
  <si>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</si>
  <si>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</si>
  <si>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</si>
  <si>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</si>
  <si>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</si>
  <si>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</si>
  <si>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</si>
  <si>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</si>
  <si>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</si>
  <si>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</si>
  <si>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</si>
  <si>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</si>
  <si>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</si>
  <si>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</si>
  <si>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</si>
  <si>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</si>
  <si>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</si>
  <si>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</si>
  <si>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</si>
  <si>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</si>
  <si>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</si>
  <si>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</si>
  <si>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</si>
  <si>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</si>
  <si>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</si>
  <si>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</si>
  <si>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</si>
  <si>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</si>
  <si>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</si>
  <si>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</si>
  <si>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</si>
  <si>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</si>
  <si>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</si>
  <si>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</si>
  <si>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</si>
  <si>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</si>
  <si>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</si>
  <si>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</si>
  <si>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</si>
  <si>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</si>
  <si>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</si>
  <si>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</si>
  <si>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</si>
  <si>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</si>
  <si>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</si>
  <si>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</si>
  <si>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</si>
  <si>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</si>
  <si>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</si>
  <si>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</si>
  <si>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</si>
  <si>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</si>
  <si>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</si>
  <si>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</si>
  <si>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</si>
  <si>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</si>
  <si>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</si>
  <si>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</si>
  <si>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</si>
  <si>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</si>
  <si>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</si>
  <si>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</si>
  <si>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</si>
  <si>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</si>
  <si>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</si>
  <si>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</si>
  <si>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</si>
  <si>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</si>
  <si>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</si>
  <si>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</si>
  <si>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</si>
  <si>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</si>
  <si>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</si>
  <si>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</si>
  <si>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</si>
  <si>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</si>
  <si>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</si>
  <si>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</si>
  <si>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</si>
  <si>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</si>
  <si>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</si>
  <si>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</si>
  <si>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</si>
  <si>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</si>
  <si>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</si>
  <si>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</si>
  <si>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</si>
  <si>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</si>
  <si>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</si>
  <si>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</si>
  <si>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</si>
  <si>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</si>
  <si>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</si>
  <si>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</si>
  <si>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</si>
  <si>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</si>
  <si>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</si>
  <si>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</si>
  <si>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</si>
  <si>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</si>
  <si>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</si>
  <si>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</si>
  <si>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</si>
  <si>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</si>
  <si>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</si>
  <si>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</si>
  <si>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</si>
  <si>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</si>
  <si>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</si>
  <si>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</si>
  <si>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</si>
  <si>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</si>
  <si>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</si>
  <si>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</si>
  <si>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</si>
  <si>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</si>
  <si>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</si>
  <si>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</si>
  <si>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</si>
  <si>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</si>
  <si>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</si>
  <si>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</si>
  <si>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</si>
  <si>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</si>
  <si>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</si>
  <si>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</si>
  <si>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</si>
  <si>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</si>
  <si>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</si>
  <si>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</si>
  <si>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</si>
  <si>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</si>
  <si>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</si>
  <si>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</si>
  <si>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</si>
  <si>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</si>
  <si>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</si>
  <si>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</si>
  <si>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</si>
  <si>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</si>
  <si>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</si>
  <si>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</si>
  <si>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</si>
  <si>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</si>
  <si>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</si>
  <si>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</si>
  <si>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</si>
  <si>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</si>
  <si>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</si>
  <si>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</si>
  <si>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</si>
  <si>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</si>
  <si>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</si>
  <si>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</si>
  <si>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</si>
  <si>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</si>
  <si>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</si>
  <si>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</si>
  <si>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</si>
  <si>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</si>
  <si>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</si>
  <si>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</si>
  <si>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</si>
  <si>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</si>
  <si>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</si>
  <si>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</si>
  <si>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</si>
  <si>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</si>
  <si>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</si>
  <si>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</si>
  <si>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</si>
  <si>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</si>
  <si>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</si>
  <si>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</si>
  <si>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</si>
  <si>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</si>
  <si>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</si>
  <si>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</si>
  <si>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</si>
  <si>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</si>
  <si>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</si>
  <si>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</si>
  <si>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</si>
  <si>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</si>
  <si>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</si>
  <si>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</si>
  <si>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</si>
  <si>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</si>
  <si>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</si>
  <si>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</si>
  <si>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</si>
  <si>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</si>
  <si>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</si>
  <si>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</si>
  <si>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</si>
  <si>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</si>
  <si>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</si>
  <si>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</si>
  <si>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</si>
  <si>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</si>
  <si>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</si>
  <si>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</si>
  <si>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</si>
  <si>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</si>
  <si>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</si>
  <si>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</si>
  <si>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</si>
  <si>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</si>
  <si>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</si>
  <si>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</si>
  <si>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</si>
  <si>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</si>
  <si>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</si>
  <si>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</si>
  <si>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</si>
  <si>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</si>
  <si>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</si>
  <si>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</si>
  <si>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</si>
  <si>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</si>
  <si>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</si>
  <si>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</si>
  <si>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</si>
  <si>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</si>
  <si>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</si>
  <si>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</si>
  <si>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</si>
  <si>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</si>
  <si>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</si>
  <si>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</si>
  <si>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</si>
  <si>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</si>
  <si>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</si>
  <si>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</si>
  <si>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</si>
  <si>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</si>
  <si>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</si>
  <si>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</si>
  <si>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</si>
  <si>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</si>
  <si>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</si>
  <si>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</si>
  <si>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</si>
  <si>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</si>
  <si>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</si>
  <si>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</si>
  <si>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</si>
  <si>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</si>
  <si>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</si>
  <si>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</si>
  <si>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</si>
  <si>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</si>
  <si>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</si>
  <si>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</si>
  <si>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</si>
  <si>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</si>
  <si>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</si>
  <si>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</si>
  <si>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</si>
  <si>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</si>
  <si>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</si>
  <si>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</si>
  <si>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</si>
  <si>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</si>
  <si>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</si>
  <si>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</si>
  <si>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</si>
  <si>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</si>
  <si>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</si>
  <si>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</si>
  <si>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</si>
  <si>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</si>
  <si>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</si>
  <si>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</si>
  <si>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</si>
  <si>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</si>
  <si>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</si>
  <si>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</si>
  <si>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</si>
  <si>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</si>
  <si>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</si>
  <si>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</si>
  <si>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</si>
  <si>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</si>
  <si>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</si>
  <si>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</si>
  <si>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</si>
  <si>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</si>
  <si>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</si>
  <si>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</si>
  <si>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</si>
  <si>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</si>
  <si>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</si>
  <si>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</si>
  <si>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</si>
  <si>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</si>
  <si>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</si>
  <si>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</si>
  <si>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</si>
  <si>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</si>
  <si>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</si>
  <si>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</si>
  <si>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</si>
  <si>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</si>
  <si>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</si>
  <si>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</si>
  <si>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</si>
  <si>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</si>
  <si>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</si>
  <si>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</si>
  <si>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</si>
  <si>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</si>
  <si>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</si>
  <si>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</si>
  <si>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</si>
  <si>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</si>
  <si>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</si>
  <si>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</si>
  <si>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</si>
  <si>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</si>
  <si>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</si>
  <si>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</si>
  <si>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</si>
  <si>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</si>
  <si>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</si>
  <si>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</si>
  <si>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</si>
  <si>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</si>
  <si>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</si>
  <si>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</si>
  <si>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</si>
  <si>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</si>
  <si>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</si>
  <si>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</si>
  <si>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</si>
  <si>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</si>
  <si>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</si>
  <si>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</si>
  <si>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</si>
  <si>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</si>
  <si>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</si>
  <si>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</si>
  <si>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</si>
  <si>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</si>
  <si>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</si>
  <si>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</si>
  <si>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</si>
  <si>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</si>
  <si>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</si>
  <si>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</si>
  <si>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</si>
  <si>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</si>
  <si>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</si>
  <si>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</si>
  <si>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</si>
  <si>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</si>
  <si>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</si>
  <si>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</si>
  <si>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</si>
  <si>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</si>
  <si>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</si>
  <si>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</si>
  <si>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</si>
  <si>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</si>
  <si>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</si>
  <si>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</si>
  <si>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</si>
  <si>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</si>
  <si>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</si>
  <si>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</si>
  <si>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</si>
  <si>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</si>
  <si>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</si>
  <si>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</si>
  <si>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</si>
  <si>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</si>
  <si>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</si>
  <si>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</si>
  <si>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</si>
  <si>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</si>
  <si>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</si>
  <si>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</si>
  <si>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</si>
  <si>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</si>
  <si>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</si>
  <si>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</si>
  <si>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</si>
  <si>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</si>
  <si>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</si>
  <si>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</si>
  <si>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</si>
  <si>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</si>
  <si>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</si>
  <si>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</si>
  <si>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</si>
  <si>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</si>
  <si>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</si>
  <si>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</si>
  <si>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</si>
  <si>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</si>
  <si>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</si>
  <si>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</si>
  <si>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</si>
  <si>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</si>
  <si>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</si>
  <si>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</si>
  <si>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</si>
  <si>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</si>
  <si>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</si>
  <si>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</si>
  <si>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</si>
  <si>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</si>
  <si>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</si>
  <si>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</si>
  <si>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</si>
  <si>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</si>
  <si>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</si>
  <si>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</si>
  <si>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</si>
  <si>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</si>
  <si>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</si>
  <si>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</si>
  <si>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</si>
  <si>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</si>
  <si>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</si>
  <si>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</si>
  <si>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</si>
  <si>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</si>
  <si>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</si>
  <si>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</si>
  <si>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</si>
  <si>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</si>
  <si>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</si>
  <si>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</si>
  <si>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</si>
  <si>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</si>
  <si>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</si>
  <si>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</si>
  <si>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</si>
  <si>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</si>
  <si>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</si>
  <si>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</si>
  <si>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</si>
  <si>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</si>
  <si>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</si>
  <si>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</si>
  <si>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</si>
  <si>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</si>
  <si>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</si>
  <si>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</si>
  <si>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</si>
  <si>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</si>
  <si>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</si>
  <si>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</si>
  <si>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</si>
  <si>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</si>
  <si>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</si>
  <si>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</si>
  <si>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</si>
  <si>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</si>
  <si>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</si>
  <si>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</si>
  <si>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</si>
  <si>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</si>
  <si>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</si>
  <si>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</si>
  <si>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</si>
  <si>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</si>
  <si>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</si>
  <si>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</si>
  <si>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</si>
  <si>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</si>
  <si>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</si>
  <si>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</si>
  <si>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</si>
  <si>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</si>
  <si>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</si>
  <si>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</si>
  <si>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</si>
  <si>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</si>
  <si>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</si>
  <si>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</si>
  <si>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</si>
  <si>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</si>
  <si>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</si>
  <si>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</si>
  <si>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</si>
  <si>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</si>
  <si>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</si>
  <si>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</si>
  <si>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</si>
  <si>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</si>
  <si>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</si>
  <si>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</si>
  <si>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</si>
  <si>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</si>
  <si>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</si>
  <si>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</si>
  <si>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</si>
  <si>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</si>
  <si>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</si>
  <si>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</si>
  <si>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</si>
  <si>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</si>
  <si>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</si>
  <si>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</si>
  <si>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</si>
  <si>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</si>
  <si>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</si>
  <si>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</si>
  <si>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</si>
  <si>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</si>
  <si>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</si>
  <si>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</si>
  <si>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</si>
  <si>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</si>
  <si>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</si>
  <si>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</si>
  <si>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</si>
  <si>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</si>
  <si>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</si>
  <si>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</si>
  <si>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</si>
  <si>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</si>
  <si>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</si>
  <si>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</si>
  <si>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</si>
  <si>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</si>
  <si>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</si>
  <si>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</si>
  <si>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</si>
  <si>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</si>
  <si>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</si>
  <si>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</si>
  <si>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</si>
  <si>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</si>
  <si>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</si>
  <si>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</si>
  <si>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</si>
  <si>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</si>
  <si>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</si>
  <si>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</si>
  <si>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</si>
  <si>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</si>
  <si>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</si>
  <si>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</si>
  <si>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</si>
  <si>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</si>
  <si>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</si>
  <si>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</si>
  <si>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</si>
  <si>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</si>
  <si>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</si>
  <si>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</si>
  <si>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</si>
  <si>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</si>
  <si>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</si>
  <si>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</si>
  <si>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</si>
  <si>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</si>
  <si>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</si>
  <si>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</si>
  <si>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</si>
  <si>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</si>
  <si>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</si>
  <si>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</si>
  <si>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</si>
  <si>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</si>
  <si>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</si>
  <si>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</si>
  <si>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</si>
  <si>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</si>
  <si>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</si>
  <si>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</si>
  <si>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</si>
  <si>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</si>
  <si>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</si>
  <si>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</si>
  <si>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</si>
  <si>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</si>
  <si>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</si>
  <si>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</si>
  <si>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</si>
  <si>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</si>
  <si>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</si>
  <si>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</si>
  <si>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</si>
  <si>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</si>
  <si>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</si>
  <si>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</si>
  <si>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</si>
  <si>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</si>
  <si>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</si>
  <si>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</si>
  <si>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</si>
  <si>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</si>
  <si>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</si>
  <si>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</si>
  <si>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</si>
  <si>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</si>
  <si>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</si>
  <si>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</si>
  <si>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</si>
  <si>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</si>
  <si>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</si>
  <si>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</si>
  <si>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</si>
  <si>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</si>
  <si>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</si>
  <si>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</si>
  <si>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</si>
  <si>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</si>
  <si>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</si>
  <si>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</si>
  <si>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</si>
  <si>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</si>
  <si>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</si>
  <si>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</si>
  <si>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</si>
  <si>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</si>
  <si>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</si>
  <si>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</si>
  <si>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</si>
  <si>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</si>
  <si>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</si>
  <si>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</si>
  <si>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</si>
  <si>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</si>
  <si>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</si>
  <si>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</si>
  <si>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</si>
  <si>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</si>
  <si>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</si>
  <si>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</si>
  <si>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</si>
  <si>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</si>
  <si>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</si>
  <si>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</si>
  <si>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</si>
  <si>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</si>
  <si>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</si>
  <si>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</si>
  <si>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</si>
  <si>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</si>
  <si>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</si>
  <si>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</si>
  <si>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</si>
  <si>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</si>
  <si>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</si>
  <si>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</si>
  <si>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</si>
  <si>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</si>
  <si>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</si>
  <si>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</si>
  <si>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</si>
  <si>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</si>
  <si>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</si>
  <si>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</si>
  <si>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</si>
  <si>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</si>
  <si>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</si>
  <si>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</si>
  <si>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</si>
  <si>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</si>
  <si>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</si>
  <si>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</si>
  <si>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</si>
  <si>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</si>
  <si>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</si>
  <si>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</si>
  <si>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</si>
  <si>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</si>
  <si>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</si>
  <si>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</si>
  <si>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</si>
  <si>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</si>
  <si>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</si>
  <si>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</si>
  <si>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</si>
  <si>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</si>
  <si>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</si>
  <si>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</si>
  <si>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</si>
  <si>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</si>
  <si>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</si>
  <si>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</si>
  <si>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</si>
  <si>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</si>
  <si>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</si>
  <si>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</si>
  <si>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</si>
  <si>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</si>
  <si>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</si>
  <si>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</si>
  <si>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</si>
  <si>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</si>
  <si>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</si>
  <si>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</si>
  <si>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</si>
  <si>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</si>
  <si>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</si>
  <si>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</si>
  <si>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</si>
  <si>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</si>
  <si>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</si>
  <si>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</si>
  <si>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</si>
  <si>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</si>
  <si>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</si>
  <si>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</si>
  <si>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</si>
  <si>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</si>
  <si>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</si>
  <si>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</si>
  <si>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</si>
  <si>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</si>
  <si>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</si>
  <si>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</si>
  <si>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</si>
  <si>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</si>
  <si>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</si>
  <si>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</si>
  <si>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</si>
  <si>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</si>
  <si>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</si>
  <si>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</si>
  <si>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</si>
  <si>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</si>
  <si>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</si>
  <si>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</si>
  <si>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</si>
  <si>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</si>
  <si>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</si>
  <si>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</si>
  <si>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</si>
  <si>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</si>
  <si>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</si>
  <si>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</si>
  <si>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</si>
  <si>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</si>
  <si>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</si>
  <si>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</si>
  <si>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</si>
  <si>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</si>
  <si>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</si>
  <si>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</si>
  <si>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</si>
  <si>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</si>
  <si>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</si>
  <si>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</si>
  <si>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</si>
  <si>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</si>
  <si>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</si>
  <si>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</si>
  <si>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</si>
  <si>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</si>
  <si>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</si>
  <si>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</si>
  <si>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</si>
  <si>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</si>
  <si>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</si>
  <si>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</si>
  <si>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</si>
  <si>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</si>
  <si>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</si>
  <si>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</si>
  <si>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</si>
  <si>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</si>
  <si>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</si>
  <si>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</si>
  <si>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</si>
  <si>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</si>
  <si>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</si>
  <si>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</si>
  <si>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</si>
  <si>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</si>
  <si>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</si>
  <si>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</si>
  <si>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</si>
  <si>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</si>
  <si>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</si>
  <si>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</si>
  <si>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</si>
  <si>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</si>
  <si>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</si>
  <si>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</si>
  <si>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</si>
  <si>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</si>
  <si>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</si>
  <si>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</si>
  <si>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</si>
  <si>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</si>
  <si>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</si>
  <si>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</si>
  <si>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</si>
  <si>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</si>
  <si>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</si>
  <si>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</si>
  <si>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</si>
  <si>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</si>
  <si>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</si>
  <si>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</si>
  <si>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</si>
  <si>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</si>
  <si>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</si>
  <si>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</si>
  <si>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</si>
  <si>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</si>
  <si>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</si>
  <si>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</si>
  <si>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</si>
  <si>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</si>
  <si>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</si>
  <si>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</si>
  <si>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</si>
  <si>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</si>
  <si>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</si>
  <si>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</si>
  <si>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</si>
  <si>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</si>
  <si>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</si>
  <si>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</si>
  <si>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</si>
  <si>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</si>
  <si>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</si>
  <si>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</si>
  <si>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</si>
  <si>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</si>
  <si>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</si>
  <si>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</si>
  <si>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</si>
  <si>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</si>
  <si>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</si>
  <si>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</si>
  <si>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</si>
  <si>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</si>
  <si>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</si>
  <si>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</si>
  <si>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</si>
  <si>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</si>
  <si>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</si>
  <si>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</si>
  <si>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</si>
  <si>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</si>
  <si>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</si>
  <si>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</si>
  <si>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</si>
  <si>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</si>
  <si>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</si>
  <si>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</si>
  <si>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</si>
  <si>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</si>
  <si>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</si>
  <si>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</si>
  <si>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</si>
  <si>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</si>
  <si>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</si>
  <si>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</si>
  <si>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</si>
  <si>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</si>
  <si>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</si>
  <si>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</si>
  <si>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</si>
  <si>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</si>
  <si>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</si>
  <si>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</si>
  <si>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</si>
  <si>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</si>
  <si>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</si>
  <si>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</si>
  <si>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</si>
  <si>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</si>
  <si>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</si>
  <si>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</si>
  <si>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</si>
  <si>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</si>
  <si>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</si>
  <si>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</si>
  <si>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</si>
  <si>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</si>
  <si>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</si>
  <si>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</si>
  <si>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</si>
  <si>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</si>
  <si>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</si>
  <si>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</si>
  <si>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</si>
  <si>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</si>
  <si>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</si>
  <si>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</si>
  <si>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</si>
  <si>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</si>
  <si>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</si>
  <si>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</si>
  <si>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</si>
  <si>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</si>
  <si>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</si>
  <si>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</si>
  <si>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</si>
  <si>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</si>
  <si>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</si>
  <si>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</si>
  <si>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</si>
  <si>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</si>
  <si>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</si>
  <si>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</si>
  <si>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</si>
  <si>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</si>
  <si>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</si>
  <si>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</si>
  <si>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</si>
  <si>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</si>
  <si>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</si>
  <si>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</si>
  <si>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</si>
  <si>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</si>
  <si>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</si>
  <si>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</si>
  <si>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</si>
  <si>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</si>
  <si>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</si>
  <si>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</si>
  <si>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</si>
  <si>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</si>
  <si>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</si>
  <si>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</si>
  <si>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</si>
  <si>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</si>
  <si>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</si>
  <si>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</si>
  <si>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</si>
  <si>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</si>
  <si>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</si>
  <si>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</si>
  <si>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</si>
  <si>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</si>
  <si>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</si>
  <si>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</si>
  <si>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</si>
  <si>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</si>
  <si>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</si>
  <si>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</si>
  <si>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</si>
  <si>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</si>
  <si>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</si>
  <si>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</si>
  <si>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</si>
  <si>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</si>
  <si>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</si>
  <si>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</si>
  <si>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</si>
  <si>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</si>
  <si>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</si>
  <si>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</si>
  <si>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</si>
  <si>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</si>
  <si>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</si>
  <si>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</si>
  <si>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</si>
  <si>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</si>
  <si>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</si>
  <si>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</si>
  <si>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</si>
  <si>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</si>
  <si>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</si>
  <si>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</si>
  <si>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</si>
  <si>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</si>
  <si>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</si>
  <si>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</si>
  <si>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</si>
  <si>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</si>
  <si>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</si>
  <si>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</si>
  <si>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</si>
  <si>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</si>
  <si>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</si>
  <si>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</si>
  <si>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</si>
  <si>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</si>
  <si>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</si>
  <si>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</si>
  <si>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</si>
  <si>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</si>
  <si>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</si>
  <si>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</si>
  <si>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</si>
  <si>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</si>
  <si>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</si>
  <si>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</si>
  <si>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</si>
  <si>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</si>
  <si>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</si>
  <si>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</si>
  <si>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</si>
  <si>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</si>
  <si>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</si>
  <si>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</si>
  <si>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</si>
  <si>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</si>
  <si>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</si>
  <si>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</si>
  <si>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</si>
  <si>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</si>
  <si>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</si>
  <si>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</si>
  <si>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</si>
  <si>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</si>
  <si>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</si>
  <si>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</si>
  <si>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</si>
  <si>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</si>
  <si>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</si>
  <si>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</si>
  <si>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</si>
  <si>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</si>
  <si>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</si>
  <si>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</si>
  <si>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</si>
  <si>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</si>
  <si>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</si>
  <si>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</si>
  <si>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</si>
  <si>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</si>
  <si>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</si>
  <si>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</si>
  <si>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</si>
  <si>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</si>
  <si>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</si>
  <si>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</si>
  <si>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</si>
  <si>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</si>
  <si>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</si>
  <si>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</si>
  <si>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</si>
  <si>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</si>
  <si>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</si>
  <si>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</si>
  <si>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</si>
  <si>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</si>
  <si>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</si>
  <si>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</si>
  <si>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</si>
  <si>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</si>
  <si>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</si>
  <si>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</si>
  <si>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</si>
  <si>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</si>
  <si>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</si>
  <si>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</si>
  <si>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</si>
  <si>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</si>
  <si>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</si>
  <si>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</si>
  <si>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</si>
  <si>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</si>
  <si>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</si>
  <si>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</si>
  <si>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</si>
  <si>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</si>
  <si>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</si>
  <si>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</si>
  <si>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</si>
  <si>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</si>
  <si>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</si>
  <si>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</si>
  <si>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</si>
  <si>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</si>
  <si>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</si>
  <si>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</si>
  <si>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</si>
  <si>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</si>
  <si>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</si>
  <si>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</si>
  <si>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</si>
  <si>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</si>
  <si>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</si>
  <si>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</si>
  <si>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</si>
  <si>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</si>
  <si>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</si>
  <si>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</si>
  <si>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</si>
  <si>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</si>
  <si>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</si>
  <si>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</si>
  <si>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</si>
  <si>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</si>
  <si>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</si>
  <si>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</si>
  <si>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</si>
  <si>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</si>
  <si>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</si>
  <si>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</si>
  <si>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</si>
  <si>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</si>
  <si>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</si>
  <si>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</si>
  <si>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</si>
  <si>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</si>
  <si>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</si>
  <si>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</si>
  <si>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</si>
  <si>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</si>
  <si>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</si>
  <si>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</si>
  <si>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</si>
  <si>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</si>
  <si>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</si>
  <si>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</si>
  <si>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</si>
  <si>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</si>
  <si>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</si>
  <si>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</si>
  <si>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</si>
  <si>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</si>
  <si>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</si>
  <si>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</si>
  <si>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</si>
  <si>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</si>
  <si>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</si>
  <si>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</si>
  <si>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</si>
  <si>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</si>
  <si>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</si>
  <si>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</si>
  <si>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</si>
  <si>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</si>
  <si>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</si>
  <si>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</si>
  <si>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</si>
  <si>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</si>
  <si>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</si>
  <si>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</si>
  <si>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</si>
  <si>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</si>
  <si>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</si>
  <si>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</si>
  <si>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</si>
  <si>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</si>
  <si>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</si>
  <si>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</si>
  <si>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</si>
  <si>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</si>
  <si>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</si>
  <si>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</si>
  <si>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</si>
  <si>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</si>
  <si>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</si>
  <si>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</si>
  <si>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</si>
  <si>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</si>
  <si>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</si>
  <si>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</si>
  <si>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</si>
  <si>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</si>
  <si>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</si>
  <si>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</si>
  <si>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</si>
  <si>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</si>
  <si>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</si>
  <si>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</si>
  <si>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</si>
  <si>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</si>
  <si>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</si>
  <si>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</si>
  <si>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</si>
  <si>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</si>
  <si>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</si>
  <si>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</si>
  <si>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</si>
  <si>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</si>
  <si>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</si>
  <si>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</si>
  <si>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</si>
  <si>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</si>
  <si>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</si>
  <si>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</si>
  <si>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</si>
  <si>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</si>
  <si>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</si>
  <si>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</si>
  <si>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</si>
  <si>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</si>
  <si>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</si>
  <si>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</si>
  <si>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</si>
  <si>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</si>
  <si>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</si>
  <si>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</si>
  <si>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</si>
  <si>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</si>
  <si>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</si>
  <si>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</si>
  <si>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</si>
  <si>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</si>
  <si>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</si>
  <si>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</si>
  <si>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</si>
  <si>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</si>
  <si>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</si>
  <si>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</si>
  <si>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</si>
  <si>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</si>
  <si>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</si>
  <si>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</si>
  <si>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</si>
  <si>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</si>
  <si>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</si>
  <si>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</si>
  <si>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</si>
  <si>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</si>
  <si>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</si>
  <si>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</si>
  <si>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</si>
  <si>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</si>
  <si>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</si>
  <si>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</si>
  <si>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</si>
  <si>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</si>
  <si>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</si>
  <si>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</si>
  <si>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</si>
  <si>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</si>
  <si>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</si>
  <si>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</si>
  <si>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</si>
  <si>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</si>
  <si>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</si>
  <si>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</si>
  <si>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</si>
  <si>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</si>
  <si>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</si>
  <si>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</si>
  <si>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</si>
  <si>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</si>
  <si>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</si>
  <si>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</si>
  <si>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</si>
  <si>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</si>
  <si>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</si>
  <si>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</si>
  <si>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</si>
  <si>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</si>
  <si>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</si>
  <si>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</si>
  <si>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</si>
  <si>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</si>
  <si>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</si>
  <si>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</si>
  <si>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</si>
  <si>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</si>
  <si>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</si>
  <si>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</si>
  <si>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</si>
  <si>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</si>
  <si>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</si>
  <si>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</si>
  <si>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</si>
  <si>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</si>
  <si>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</si>
  <si>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</si>
  <si>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</si>
  <si>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</si>
  <si>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</si>
  <si>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</si>
  <si>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</si>
  <si>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</si>
  <si>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</si>
  <si>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</si>
  <si>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</si>
  <si>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</si>
  <si>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</si>
  <si>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</si>
  <si>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</si>
  <si>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</si>
  <si>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</si>
  <si>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</si>
  <si>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</si>
  <si>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</si>
  <si>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</si>
  <si>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</si>
  <si>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</si>
  <si>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</si>
  <si>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</si>
  <si>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</si>
  <si>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</si>
  <si>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</si>
  <si>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</si>
  <si>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</si>
  <si>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</si>
  <si>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</si>
  <si>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</si>
  <si>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</si>
  <si>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</si>
  <si>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</si>
  <si>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</si>
  <si>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</si>
  <si>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</si>
  <si>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</si>
  <si>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</si>
  <si>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</si>
  <si>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</si>
  <si>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</si>
  <si>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</si>
  <si>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</si>
  <si>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</si>
  <si>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</si>
  <si>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</si>
  <si>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</si>
  <si>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</si>
  <si>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</si>
  <si>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</si>
  <si>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</si>
  <si>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</si>
  <si>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</si>
  <si>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</si>
  <si>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</si>
  <si>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</si>
  <si>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</si>
  <si>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</si>
  <si>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</si>
  <si>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</si>
  <si>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</si>
  <si>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</si>
  <si>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</si>
  <si>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</si>
  <si>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</si>
  <si>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</si>
  <si>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</si>
  <si>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</si>
  <si>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</si>
  <si>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</si>
  <si>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</si>
  <si>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</si>
  <si>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</si>
  <si>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</si>
  <si>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</si>
  <si>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</si>
  <si>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</si>
  <si>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</si>
  <si>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</si>
  <si>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</si>
  <si>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</si>
  <si>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</si>
  <si>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</si>
  <si>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</si>
  <si>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</si>
  <si>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</si>
  <si>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</si>
  <si>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</si>
  <si>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</si>
  <si>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</si>
  <si>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</si>
  <si>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</si>
  <si>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</si>
  <si>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</si>
  <si>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</si>
  <si>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</si>
  <si>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</si>
  <si>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</si>
  <si>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</si>
  <si>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</si>
  <si>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</si>
  <si>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</si>
  <si>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</si>
  <si>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</si>
  <si>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</si>
  <si>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</si>
  <si>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</si>
  <si>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</si>
  <si>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</si>
  <si>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</si>
  <si>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</si>
  <si>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</si>
  <si>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</si>
  <si>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</si>
  <si>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</si>
  <si>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</si>
  <si>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</si>
  <si>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</si>
  <si>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</si>
  <si>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</si>
  <si>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</si>
  <si>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</si>
  <si>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</si>
  <si>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</si>
  <si>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</si>
  <si>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</si>
  <si>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</si>
  <si>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</si>
  <si>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</si>
  <si>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</si>
  <si>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</si>
  <si>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</si>
  <si>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</si>
  <si>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</si>
  <si>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</si>
  <si>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</si>
  <si>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</si>
  <si>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</si>
  <si>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</si>
  <si>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</si>
  <si>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</si>
  <si>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</si>
  <si>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</si>
  <si>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</si>
  <si>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</si>
  <si>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</si>
  <si>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</si>
  <si>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</si>
  <si>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</si>
  <si>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</si>
  <si>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</si>
  <si>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</si>
  <si>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</si>
  <si>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</si>
  <si>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</si>
  <si>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</si>
  <si>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</si>
  <si>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</si>
  <si>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</si>
  <si>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</si>
  <si>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</si>
  <si>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</si>
  <si>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</si>
  <si>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</si>
  <si>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</si>
  <si>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</si>
  <si>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</si>
  <si>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</si>
  <si>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</si>
  <si>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</si>
  <si>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</si>
  <si>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</si>
  <si>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</si>
  <si>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</si>
  <si>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</si>
  <si>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</si>
  <si>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</si>
  <si>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</si>
  <si>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</si>
  <si>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</si>
  <si>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</si>
  <si>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</si>
  <si>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</si>
  <si>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</si>
  <si>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</si>
  <si>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</si>
  <si>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</si>
  <si>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</si>
  <si>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</si>
  <si>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</si>
  <si>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</si>
  <si>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</si>
  <si>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</si>
  <si>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</si>
  <si>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</si>
  <si>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</si>
  <si>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</si>
  <si>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</si>
  <si>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</si>
  <si>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</si>
  <si>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</si>
  <si>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</si>
  <si>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</si>
  <si>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</si>
  <si>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</si>
  <si>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</si>
  <si>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</si>
  <si>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</si>
  <si>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</si>
  <si>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</si>
  <si>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</si>
  <si>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</si>
  <si>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</si>
  <si>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</si>
  <si>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</si>
  <si>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</si>
  <si>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</si>
  <si>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</si>
  <si>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</si>
  <si>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</si>
  <si>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</si>
  <si>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</si>
  <si>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</si>
  <si>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</si>
  <si>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</si>
  <si>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</si>
  <si>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</si>
  <si>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</si>
  <si>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</si>
  <si>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</si>
  <si>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</si>
  <si>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</si>
  <si>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</si>
  <si>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</si>
  <si>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</si>
  <si>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</si>
  <si>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</si>
  <si>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</si>
  <si>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</si>
  <si>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</si>
  <si>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</si>
  <si>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</si>
  <si>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</si>
  <si>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</si>
  <si>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</si>
  <si>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</si>
  <si>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</si>
  <si>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</si>
  <si>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</si>
  <si>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</si>
  <si>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</si>
  <si>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</si>
  <si>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</si>
  <si>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</si>
  <si>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</si>
  <si>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</si>
  <si>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</si>
  <si>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</si>
  <si>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</si>
  <si>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</si>
  <si>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</si>
  <si>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</si>
  <si>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</si>
  <si>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</si>
  <si>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</si>
  <si>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</si>
  <si>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</si>
  <si>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</si>
  <si>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</si>
  <si>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</si>
  <si>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</si>
  <si>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</si>
  <si>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</si>
  <si>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</si>
  <si>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</si>
  <si>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</si>
  <si>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</si>
  <si>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</si>
  <si>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</si>
  <si>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</si>
  <si>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</si>
  <si>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</si>
  <si>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</si>
  <si>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</si>
  <si>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</si>
  <si>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</si>
  <si>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</si>
  <si>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</si>
  <si>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</si>
  <si>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</si>
  <si>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</si>
  <si>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</si>
  <si>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</si>
  <si>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</si>
  <si>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</si>
  <si>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</si>
  <si>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</si>
  <si>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</si>
  <si>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</si>
  <si>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</si>
  <si>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</si>
  <si>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</si>
  <si>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</si>
  <si>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</si>
  <si>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</si>
  <si>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</si>
  <si>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</si>
  <si>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</si>
  <si>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</si>
  <si>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</si>
  <si>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</si>
  <si>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</si>
  <si>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</si>
  <si>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</si>
  <si>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</si>
  <si>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</si>
  <si>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</si>
  <si>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</si>
  <si>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</si>
  <si>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</si>
  <si>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</si>
  <si>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</si>
  <si>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</si>
  <si>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</si>
  <si>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</si>
  <si>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</si>
  <si>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</si>
  <si>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</si>
  <si>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</si>
  <si>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</si>
  <si>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</si>
  <si>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</si>
  <si>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</si>
  <si>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</si>
  <si>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</si>
  <si>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</si>
  <si>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</si>
  <si>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</si>
  <si>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</si>
  <si>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</si>
  <si>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</si>
  <si>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</si>
  <si>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</si>
  <si>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</si>
  <si>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</si>
  <si>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</si>
  <si>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</si>
  <si>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</si>
  <si>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</si>
  <si>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</si>
  <si>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</si>
  <si>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</si>
  <si>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</si>
  <si>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</si>
  <si>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</si>
  <si>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</si>
  <si>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</si>
  <si>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</si>
  <si>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</si>
  <si>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</si>
  <si>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</si>
  <si>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</si>
  <si>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</si>
  <si>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</si>
  <si>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</si>
  <si>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</si>
  <si>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</si>
  <si>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</si>
  <si>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</si>
  <si>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</si>
  <si>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</si>
  <si>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</si>
  <si>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</si>
  <si>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</si>
  <si>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</si>
  <si>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</si>
  <si>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</si>
  <si>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</si>
  <si>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</si>
  <si>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</si>
  <si>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</si>
  <si>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</si>
  <si>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</si>
  <si>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</si>
  <si>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</si>
  <si>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</si>
  <si>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</si>
  <si>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</si>
  <si>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</si>
  <si>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</si>
  <si>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</si>
  <si>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</si>
  <si>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</si>
  <si>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</si>
  <si>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</si>
  <si>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</si>
  <si>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</si>
  <si>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</si>
  <si>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</si>
  <si>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</si>
  <si>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</si>
  <si>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</si>
  <si>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</si>
  <si>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</si>
  <si>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</si>
  <si>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</si>
  <si>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</si>
  <si>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</si>
  <si>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</si>
  <si>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</si>
  <si>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</si>
  <si>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</si>
  <si>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</si>
  <si>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</si>
  <si>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</si>
  <si>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</si>
  <si>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</si>
  <si>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</si>
  <si>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</si>
  <si>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</si>
  <si>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</si>
  <si>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</si>
  <si>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</si>
  <si>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</si>
  <si>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</si>
  <si>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</si>
  <si>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</si>
  <si>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</si>
  <si>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</si>
  <si>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</si>
  <si>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</si>
  <si>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</si>
  <si>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</si>
  <si>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</si>
  <si>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</si>
  <si>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</si>
  <si>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</si>
  <si>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</si>
  <si>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</si>
  <si>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</si>
  <si>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</si>
  <si>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</si>
  <si>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</si>
  <si>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</si>
  <si>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</si>
  <si>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</si>
  <si>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</si>
  <si>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</si>
  <si>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</si>
  <si>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</si>
  <si>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</si>
  <si>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</si>
  <si>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</si>
  <si>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</si>
  <si>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</si>
  <si>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</si>
  <si>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</si>
  <si>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</si>
  <si>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</si>
  <si>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</si>
  <si>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</si>
  <si>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</si>
  <si>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</si>
  <si>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</si>
  <si>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</si>
  <si>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</si>
  <si>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</si>
  <si>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</si>
  <si>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</si>
  <si>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</si>
  <si>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</si>
  <si>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</si>
  <si>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</si>
  <si>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</si>
  <si>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</si>
  <si>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</si>
  <si>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</si>
  <si>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</si>
  <si>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</si>
  <si>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</si>
  <si>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</si>
  <si>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</si>
  <si>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</si>
  <si>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</si>
  <si>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</si>
  <si>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</si>
  <si>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</si>
  <si>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</si>
  <si>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</si>
  <si>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</si>
  <si>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</si>
  <si>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</si>
  <si>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</si>
  <si>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</si>
  <si>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</si>
  <si>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</si>
  <si>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</si>
  <si>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</si>
  <si>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</si>
  <si>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</si>
  <si>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</si>
  <si>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</si>
  <si>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</si>
  <si>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</si>
  <si>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</si>
  <si>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</si>
  <si>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</si>
  <si>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</si>
  <si>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</si>
  <si>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</si>
  <si>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</si>
  <si>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</si>
  <si>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</si>
  <si>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</si>
  <si>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</si>
  <si>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</si>
  <si>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</si>
  <si>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</si>
  <si>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</si>
  <si>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</si>
  <si>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</si>
  <si>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</si>
  <si>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</si>
  <si>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</si>
  <si>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</si>
  <si>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</si>
  <si>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</si>
  <si>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</si>
  <si>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</si>
  <si>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</si>
  <si>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</si>
  <si>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</si>
  <si>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</si>
  <si>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</si>
  <si>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</si>
  <si>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</si>
  <si>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</si>
  <si>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</si>
  <si>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</si>
  <si>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</si>
  <si>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</si>
  <si>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</si>
  <si>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</si>
  <si>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</si>
  <si>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</si>
  <si>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</si>
  <si>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</si>
  <si>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</si>
  <si>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</si>
  <si>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</si>
  <si>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</si>
  <si>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</si>
  <si>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</si>
  <si>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</si>
  <si>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</si>
  <si>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</si>
  <si>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</si>
  <si>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</si>
  <si>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</si>
  <si>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</si>
  <si>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</si>
  <si>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</si>
  <si>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</si>
  <si>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</si>
  <si>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</si>
  <si>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</si>
  <si>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</si>
  <si>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</si>
  <si>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</si>
  <si>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</si>
  <si>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</si>
  <si>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</si>
  <si>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</si>
  <si>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</si>
  <si>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</si>
  <si>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</si>
  <si>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</si>
  <si>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</si>
  <si>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</si>
  <si>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</si>
  <si>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</si>
  <si>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</si>
  <si>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</si>
  <si>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</si>
  <si>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</si>
  <si>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</si>
  <si>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</si>
  <si>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</si>
  <si>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</si>
  <si>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</si>
  <si>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</si>
  <si>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</si>
  <si>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</si>
  <si>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</si>
  <si>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</si>
  <si>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</si>
  <si>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</si>
  <si>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</si>
  <si>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</si>
  <si>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</si>
  <si>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</si>
  <si>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</si>
  <si>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</si>
  <si>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</si>
  <si>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</si>
  <si>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</si>
  <si>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</si>
  <si>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</si>
  <si>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</si>
  <si>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</si>
  <si>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</si>
  <si>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</si>
  <si>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</si>
  <si>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</si>
  <si>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</si>
  <si>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</si>
  <si>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</si>
  <si>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</si>
  <si>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</si>
  <si>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</si>
  <si>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</si>
  <si>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</si>
  <si>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</si>
  <si>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</si>
  <si>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</si>
  <si>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</si>
  <si>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</si>
  <si>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</si>
  <si>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</si>
  <si>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</si>
  <si>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</si>
  <si>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</si>
  <si>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</si>
  <si>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</si>
  <si>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</si>
  <si>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</si>
  <si>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</si>
  <si>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</si>
  <si>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</si>
  <si>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</si>
  <si>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</si>
  <si>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</si>
  <si>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</si>
  <si>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</si>
  <si>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</si>
  <si>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</si>
  <si>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</si>
  <si>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</si>
  <si>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</si>
  <si>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</si>
  <si>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</si>
  <si>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</si>
  <si>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</si>
  <si>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</si>
  <si>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</si>
  <si>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</si>
  <si>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</si>
  <si>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</si>
  <si>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</si>
  <si>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</si>
  <si>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</si>
  <si>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</si>
  <si>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</si>
  <si>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</si>
  <si>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</si>
  <si>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</si>
  <si>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</si>
  <si>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</si>
  <si>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</si>
  <si>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</si>
  <si>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</si>
  <si>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</si>
  <si>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</si>
  <si>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</si>
  <si>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</si>
  <si>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</si>
  <si>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</si>
  <si>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</si>
  <si>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</si>
  <si>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</si>
  <si>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</si>
  <si>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</si>
  <si>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</si>
  <si>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</si>
  <si>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</si>
  <si>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</si>
  <si>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</si>
  <si>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</si>
  <si>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</si>
  <si>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</si>
  <si>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</si>
  <si>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</si>
  <si>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</si>
  <si>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</si>
  <si>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</si>
  <si>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</si>
  <si>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</si>
  <si>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</si>
  <si>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</si>
  <si>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</si>
  <si>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</si>
  <si>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</si>
  <si>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</si>
  <si>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</si>
  <si>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</si>
  <si>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</si>
  <si>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</si>
  <si>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</si>
  <si>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</si>
  <si>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</si>
  <si>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</si>
  <si>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</si>
  <si>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</si>
  <si>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</si>
  <si>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</si>
  <si>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</si>
  <si>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</si>
  <si>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</si>
  <si>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</si>
  <si>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</si>
  <si>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</si>
  <si>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</si>
  <si>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</si>
  <si>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</si>
  <si>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</si>
  <si>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</si>
  <si>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</si>
  <si>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</si>
  <si>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</si>
  <si>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</si>
  <si>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</si>
  <si>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</si>
  <si>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</si>
  <si>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</si>
  <si>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</si>
  <si>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</si>
  <si>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</si>
  <si>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</si>
  <si>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</si>
  <si>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</si>
  <si>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</si>
  <si>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</si>
  <si>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</si>
  <si>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</si>
  <si>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</si>
  <si>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</si>
  <si>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</si>
  <si>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</si>
  <si>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</si>
  <si>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</si>
  <si>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</si>
  <si>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</si>
  <si>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</si>
  <si>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</si>
  <si>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</si>
  <si>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</si>
  <si>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</si>
  <si>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</si>
  <si>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</si>
  <si>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</si>
  <si>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</si>
  <si>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</si>
  <si>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</si>
  <si>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</si>
  <si>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</si>
  <si>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</si>
  <si>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</si>
  <si>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</si>
  <si>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</si>
  <si>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</si>
  <si>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</si>
  <si>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</si>
  <si>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</si>
  <si>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</si>
  <si>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</si>
  <si>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</si>
  <si>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</si>
  <si>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</si>
  <si>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</si>
  <si>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</si>
  <si>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</si>
  <si>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</si>
  <si>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</si>
  <si>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</si>
  <si>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</si>
  <si>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</si>
  <si>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</si>
  <si>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</si>
  <si>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</si>
  <si>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</si>
  <si>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</si>
  <si>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</si>
  <si>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</si>
  <si>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</si>
  <si>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</si>
  <si>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</si>
  <si>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</si>
  <si>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</si>
  <si>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</si>
  <si>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</si>
  <si>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</si>
  <si>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</si>
  <si>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</si>
  <si>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</si>
  <si>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</si>
  <si>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</si>
  <si>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</si>
  <si>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</si>
  <si>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</si>
  <si>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</si>
  <si>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</si>
  <si>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</si>
  <si>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</si>
  <si>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</si>
  <si>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</si>
  <si>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</si>
  <si>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</si>
  <si>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</si>
  <si>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</si>
  <si>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</si>
  <si>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</si>
  <si>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</si>
  <si>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</si>
  <si>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</si>
  <si>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</si>
  <si>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</si>
  <si>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</si>
  <si>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</si>
  <si>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</si>
  <si>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</si>
  <si>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</si>
  <si>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</si>
  <si>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</si>
  <si>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</si>
  <si>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</si>
  <si>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</si>
  <si>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</si>
  <si>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</si>
  <si>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</si>
  <si>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</si>
  <si>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</si>
  <si>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</si>
  <si>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</si>
  <si>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</si>
  <si>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</si>
  <si>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</si>
  <si>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</si>
  <si>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</si>
  <si>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</si>
  <si>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</si>
  <si>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</si>
  <si>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</si>
  <si>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</si>
  <si>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</si>
  <si>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</si>
  <si>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</si>
  <si>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</si>
  <si>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</si>
  <si>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</si>
  <si>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</si>
  <si>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</si>
  <si>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</si>
  <si>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</si>
  <si>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</si>
  <si>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</si>
  <si>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</si>
  <si>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</si>
  <si>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</si>
  <si>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</si>
  <si>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</si>
  <si>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</si>
  <si>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</si>
  <si>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</si>
  <si>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</si>
  <si>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</si>
  <si>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</si>
  <si>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</si>
  <si>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</si>
  <si>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</si>
  <si>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</si>
  <si>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</si>
  <si>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</si>
  <si>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</si>
  <si>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</si>
  <si>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</si>
  <si>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</si>
  <si>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</si>
  <si>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</si>
  <si>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</si>
  <si>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</si>
  <si>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</si>
  <si>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</si>
  <si>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</si>
  <si>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</si>
  <si>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</si>
  <si>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</si>
  <si>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</si>
  <si>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</si>
  <si>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</si>
  <si>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</si>
  <si>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</si>
  <si>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</si>
  <si>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</si>
  <si>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</si>
  <si>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</si>
  <si>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</si>
  <si>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</si>
  <si>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</si>
  <si>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</si>
  <si>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</si>
  <si>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</si>
  <si>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</si>
  <si>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</si>
  <si>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</si>
  <si>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</si>
  <si>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</si>
  <si>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</si>
  <si>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</si>
  <si>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</si>
  <si>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</si>
  <si>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</si>
  <si>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</si>
  <si>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</si>
  <si>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</si>
  <si>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</si>
  <si>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</si>
  <si>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</si>
  <si>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</si>
  <si>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</si>
  <si>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</si>
  <si>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</si>
  <si>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</si>
  <si>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</si>
  <si>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</si>
  <si>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</si>
  <si>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</si>
  <si>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</si>
  <si>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</si>
  <si>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</si>
  <si>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</si>
  <si>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</si>
  <si>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</si>
  <si>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</si>
  <si>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</si>
  <si>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</si>
  <si>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</si>
  <si>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</si>
  <si>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</si>
  <si>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</si>
  <si>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</si>
  <si>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</si>
  <si>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</si>
  <si>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</si>
  <si>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</si>
  <si>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</si>
  <si>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</si>
  <si>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</si>
  <si>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</si>
  <si>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</si>
  <si>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</si>
  <si>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</si>
  <si>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</si>
  <si>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</si>
  <si>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</si>
  <si>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</si>
  <si>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</si>
  <si>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</si>
  <si>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</si>
  <si>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</si>
  <si>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</si>
  <si>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</si>
  <si>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</si>
  <si>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</si>
  <si>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</si>
  <si>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</si>
  <si>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</si>
  <si>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</si>
  <si>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</si>
  <si>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</si>
  <si>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</si>
  <si>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</si>
  <si>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</si>
  <si>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</si>
  <si>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</si>
  <si>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</si>
  <si>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</si>
  <si>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</si>
  <si>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</si>
  <si>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</si>
  <si>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</si>
  <si>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</si>
  <si>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</si>
  <si>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</si>
  <si>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</si>
  <si>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</si>
  <si>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</si>
  <si>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</si>
  <si>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</si>
  <si>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</si>
  <si>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</si>
  <si>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</si>
  <si>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</si>
  <si>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</si>
  <si>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</si>
  <si>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</si>
  <si>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</si>
  <si>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</si>
  <si>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</si>
  <si>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</si>
  <si>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</si>
  <si>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</si>
  <si>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</si>
  <si>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</si>
  <si>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</si>
  <si>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</si>
  <si>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</si>
  <si>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</si>
  <si>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</si>
  <si>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</si>
  <si>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</si>
  <si>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</si>
  <si>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</si>
  <si>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</si>
  <si>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</si>
  <si>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</si>
  <si>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</si>
  <si>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</si>
  <si>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</si>
  <si>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</si>
  <si>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</si>
  <si>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</si>
  <si>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</si>
  <si>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</si>
  <si>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</si>
  <si>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</si>
  <si>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</si>
  <si>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</si>
  <si>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</si>
  <si>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</si>
  <si>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</si>
  <si>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</si>
  <si>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</si>
  <si>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</si>
  <si>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</si>
  <si>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</si>
  <si>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</si>
  <si>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</si>
  <si>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</si>
  <si>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</si>
  <si>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</si>
  <si>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</si>
  <si>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</si>
  <si>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</si>
  <si>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</si>
  <si>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</si>
  <si>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</si>
  <si>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</si>
  <si>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</si>
  <si>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</si>
  <si>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</si>
  <si>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</si>
  <si>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</si>
  <si>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</si>
  <si>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</si>
  <si>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</si>
  <si>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</si>
  <si>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</si>
  <si>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</si>
  <si>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</si>
  <si>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</si>
  <si>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</si>
  <si>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</si>
  <si>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</si>
  <si>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</si>
  <si>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</si>
  <si>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</si>
  <si>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</si>
  <si>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</si>
  <si>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</si>
  <si>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</si>
  <si>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</si>
  <si>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</si>
  <si>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</si>
  <si>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</si>
  <si>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</si>
  <si>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</si>
  <si>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</si>
  <si>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</si>
  <si>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</si>
  <si>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</si>
  <si>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</si>
  <si>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</si>
  <si>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</si>
  <si>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</si>
  <si>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</si>
  <si>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</si>
  <si>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</si>
  <si>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</si>
  <si>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</si>
  <si>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</si>
  <si>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</si>
  <si>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</si>
  <si>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</si>
  <si>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</si>
  <si>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</si>
  <si>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</si>
  <si>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</si>
  <si>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</si>
  <si>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</si>
  <si>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</si>
  <si>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</si>
  <si>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</si>
  <si>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</si>
  <si>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</si>
  <si>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</si>
  <si>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</si>
  <si>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</si>
  <si>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</si>
  <si>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</si>
  <si>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</si>
  <si>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</si>
  <si>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</si>
  <si>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</si>
  <si>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</si>
  <si>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</si>
  <si>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</si>
  <si>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</si>
  <si>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</si>
  <si>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</si>
  <si>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</si>
  <si>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</si>
  <si>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</si>
  <si>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</si>
  <si>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</si>
  <si>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</si>
  <si>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</si>
  <si>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</si>
  <si>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</si>
  <si>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</si>
  <si>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</si>
  <si>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</si>
  <si>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</si>
  <si>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</si>
  <si>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</si>
  <si>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</si>
  <si>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</si>
  <si>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</si>
  <si>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</si>
  <si>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</si>
  <si>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</si>
  <si>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</si>
  <si>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</si>
  <si>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</si>
  <si>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</si>
  <si>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</si>
  <si>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</si>
  <si>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</si>
  <si>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</si>
  <si>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</si>
  <si>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</si>
  <si>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</si>
  <si>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</si>
  <si>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</si>
  <si>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</si>
  <si>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</si>
  <si>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</si>
  <si>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</si>
  <si>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</si>
  <si>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</si>
  <si>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</si>
  <si>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</si>
  <si>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</si>
  <si>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</si>
  <si>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</si>
  <si>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</si>
  <si>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</si>
  <si>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</si>
  <si>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</si>
  <si>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</si>
  <si>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</si>
  <si>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</si>
  <si>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</si>
  <si>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</si>
  <si>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</si>
  <si>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</si>
  <si>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</si>
  <si>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</si>
  <si>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</si>
  <si>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</si>
  <si>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</si>
  <si>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</si>
  <si>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</si>
  <si>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</si>
  <si>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</si>
  <si>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</si>
  <si>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</si>
  <si>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</si>
  <si>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</si>
  <si>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</si>
  <si>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</si>
  <si>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</si>
  <si>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</si>
  <si>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</si>
  <si>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</si>
  <si>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</si>
  <si>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</si>
  <si>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</si>
  <si>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</si>
  <si>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</si>
  <si>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</si>
  <si>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</si>
  <si>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</si>
  <si>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</si>
  <si>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</si>
  <si>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</si>
  <si>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</si>
  <si>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</si>
  <si>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</si>
  <si>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</si>
  <si>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</si>
  <si>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</si>
  <si>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</si>
  <si>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</si>
  <si>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</si>
  <si>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</si>
  <si>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</si>
  <si>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</si>
  <si>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</si>
  <si>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</si>
  <si>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</si>
  <si>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</si>
  <si>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</si>
  <si>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</si>
  <si>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</si>
  <si>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</si>
  <si>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</si>
  <si>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</si>
  <si>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</si>
  <si>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</si>
  <si>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</si>
  <si>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</si>
  <si>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</si>
  <si>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</si>
  <si>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</si>
  <si>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</si>
  <si>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</si>
  <si>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</si>
  <si>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</si>
  <si>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</si>
  <si>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</si>
  <si>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</si>
  <si>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</si>
  <si>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</si>
  <si>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</si>
  <si>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</si>
  <si>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</si>
  <si>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</si>
  <si>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</si>
  <si>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</si>
  <si>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</si>
  <si>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</si>
  <si>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</si>
  <si>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</si>
  <si>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</si>
  <si>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</si>
  <si>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</si>
  <si>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</si>
  <si>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</si>
  <si>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</si>
  <si>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</si>
  <si>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</si>
  <si>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</si>
  <si>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</si>
  <si>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</si>
  <si>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</si>
  <si>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</si>
  <si>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</si>
  <si>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</si>
  <si>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</si>
  <si>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</si>
  <si>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</si>
  <si>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</si>
  <si>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</si>
  <si>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</si>
  <si>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</si>
  <si>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</si>
  <si>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</si>
  <si>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</si>
  <si>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</si>
  <si>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</si>
  <si>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</si>
  <si>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</si>
  <si>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</si>
  <si>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</si>
  <si>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</si>
  <si>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</si>
  <si>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</si>
  <si>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</si>
  <si>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</si>
  <si>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</si>
  <si>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</si>
  <si>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</si>
  <si>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</si>
  <si>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</si>
  <si>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</si>
  <si>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</si>
  <si>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</si>
  <si>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</si>
  <si>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</si>
  <si>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</si>
  <si>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</si>
  <si>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</si>
  <si>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</si>
  <si>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</si>
  <si>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</si>
  <si>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</si>
  <si>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</si>
  <si>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</si>
  <si>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</si>
  <si>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</si>
  <si>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</si>
  <si>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</si>
  <si>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</si>
  <si>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</si>
  <si>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</si>
  <si>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</si>
  <si>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</si>
  <si>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</si>
  <si>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</si>
  <si>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</si>
  <si>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</si>
  <si>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</si>
  <si>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</si>
  <si>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</si>
  <si>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</si>
  <si>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</si>
  <si>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</si>
  <si>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</si>
  <si>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</si>
  <si>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</si>
  <si>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</si>
  <si>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</si>
  <si>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</si>
  <si>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</si>
  <si>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</si>
  <si>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</si>
  <si>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</si>
  <si>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</si>
  <si>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</si>
  <si>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</si>
  <si>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</si>
  <si>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</si>
  <si>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</si>
  <si>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</si>
  <si>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</si>
  <si>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</si>
  <si>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</si>
  <si>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</si>
  <si>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</si>
  <si>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</si>
  <si>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</si>
  <si>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</si>
  <si>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</si>
  <si>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</si>
  <si>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</si>
  <si>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</si>
  <si>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</si>
  <si>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</si>
  <si>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</si>
  <si>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</si>
  <si>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</si>
  <si>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</si>
  <si>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</si>
  <si>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</si>
  <si>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</si>
  <si>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</si>
  <si>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</si>
  <si>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</si>
  <si>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</si>
  <si>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</si>
  <si>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</si>
  <si>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</si>
  <si>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</si>
  <si>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</si>
  <si>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</si>
  <si>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</si>
  <si>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</si>
  <si>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</si>
  <si>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</si>
  <si>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</si>
  <si>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</si>
  <si>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</si>
  <si>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</si>
  <si>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</si>
  <si>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</si>
  <si>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</si>
  <si>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</si>
  <si>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</si>
  <si>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</si>
  <si>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</si>
  <si>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</si>
  <si>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</si>
  <si>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</si>
  <si>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</si>
  <si>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</si>
  <si>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</si>
  <si>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</si>
  <si>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</si>
  <si>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</si>
  <si>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</si>
  <si>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</si>
  <si>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</si>
  <si>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</si>
  <si>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</si>
  <si>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</si>
  <si>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</si>
  <si>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</si>
  <si>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</si>
  <si>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</si>
  <si>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</si>
  <si>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</si>
  <si>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</si>
  <si>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</si>
  <si>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</si>
  <si>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</si>
  <si>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</si>
  <si>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</si>
  <si>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</si>
  <si>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</si>
  <si>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</si>
  <si>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</si>
  <si>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</si>
  <si>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</si>
  <si>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</si>
  <si>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</si>
  <si>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</si>
  <si>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</si>
  <si>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</si>
  <si>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</si>
  <si>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</si>
  <si>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</si>
  <si>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</si>
  <si>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</si>
  <si>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</si>
  <si>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</si>
  <si>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</si>
  <si>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</si>
  <si>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</si>
  <si>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</si>
  <si>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</si>
  <si>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</si>
  <si>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</si>
  <si>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</si>
  <si>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</si>
  <si>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</si>
  <si>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</si>
  <si>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</si>
  <si>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</si>
  <si>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</si>
  <si>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</si>
  <si>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</si>
  <si>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</si>
  <si>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</si>
  <si>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</si>
  <si>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</si>
  <si>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</si>
  <si>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</si>
  <si>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</si>
  <si>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</si>
  <si>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</si>
  <si>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</si>
  <si>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</si>
  <si>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</si>
  <si>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</si>
  <si>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</si>
  <si>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</si>
  <si>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</si>
  <si>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</si>
  <si>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</si>
  <si>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</si>
  <si>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</si>
  <si>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</si>
  <si>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</si>
  <si>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</si>
  <si>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</si>
  <si>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</si>
  <si>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</si>
  <si>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</si>
  <si>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</si>
  <si>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</si>
  <si>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</si>
  <si>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</si>
  <si>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</si>
  <si>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</si>
  <si>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</si>
  <si>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</si>
  <si>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</si>
  <si>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</si>
  <si>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</si>
  <si>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</si>
  <si>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</si>
  <si>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</si>
  <si>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</si>
  <si>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</si>
  <si>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</si>
  <si>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</si>
  <si>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</si>
  <si>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</si>
  <si>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</si>
  <si>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</si>
  <si>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</si>
  <si>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</si>
  <si>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</si>
  <si>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</si>
  <si>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</si>
  <si>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</si>
  <si>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</si>
  <si>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</si>
  <si>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</si>
  <si>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</si>
  <si>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</si>
  <si>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</si>
  <si>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</si>
  <si>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</si>
  <si>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</si>
  <si>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</si>
  <si>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</si>
  <si>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</si>
  <si>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</si>
  <si>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</si>
  <si>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</si>
  <si>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</si>
  <si>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</si>
  <si>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</si>
  <si>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</si>
  <si>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</si>
  <si>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</si>
  <si>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</si>
  <si>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</si>
  <si>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</si>
  <si>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</si>
  <si>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</si>
  <si>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</si>
  <si>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</si>
  <si>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</si>
  <si>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</si>
  <si>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</si>
  <si>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</si>
  <si>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</si>
  <si>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</si>
  <si>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</si>
  <si>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</si>
  <si>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</si>
  <si>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</si>
  <si>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</si>
  <si>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</si>
  <si>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</si>
  <si>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</si>
  <si>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</si>
  <si>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</si>
  <si>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</si>
  <si>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</si>
  <si>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</si>
  <si>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</si>
  <si>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</si>
  <si>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</si>
  <si>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</si>
  <si>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</si>
  <si>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</si>
  <si>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</si>
  <si>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</si>
  <si>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</si>
  <si>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</si>
  <si>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</si>
  <si>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</si>
  <si>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</si>
  <si>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</si>
  <si>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</si>
  <si>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</si>
  <si>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</si>
  <si>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</si>
  <si>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</si>
  <si>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</si>
  <si>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</si>
  <si>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</si>
  <si>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</si>
  <si>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</si>
  <si>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</si>
  <si>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</si>
  <si>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</si>
  <si>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</si>
  <si>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</si>
  <si>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</si>
  <si>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</si>
  <si>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</si>
  <si>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</si>
  <si>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</si>
  <si>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</si>
  <si>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</si>
  <si>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</si>
  <si>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</si>
  <si>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</si>
  <si>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</si>
  <si>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</si>
  <si>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</si>
  <si>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</si>
  <si>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</si>
  <si>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</si>
  <si>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</si>
  <si>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</si>
  <si>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</si>
  <si>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</si>
  <si>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</si>
  <si>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</si>
  <si>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</si>
  <si>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</si>
  <si>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</si>
  <si>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</si>
  <si>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</si>
  <si>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</si>
  <si>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</si>
  <si>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</si>
  <si>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</si>
  <si>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</si>
  <si>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</si>
  <si>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</si>
  <si>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</si>
  <si>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</si>
  <si>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</si>
  <si>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</si>
  <si>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</si>
  <si>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</si>
  <si>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</si>
  <si>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</si>
  <si>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</si>
  <si>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</si>
  <si>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</si>
  <si>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</si>
  <si>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</si>
  <si>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</si>
  <si>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</si>
  <si>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</si>
  <si>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</si>
  <si>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</si>
  <si>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</si>
  <si>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</si>
  <si>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</si>
  <si>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</si>
  <si>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</si>
  <si>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</si>
  <si>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</si>
  <si>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</si>
  <si>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</si>
  <si>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</si>
  <si>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</si>
  <si>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</si>
  <si>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</si>
  <si>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</si>
  <si>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</si>
  <si>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</si>
  <si>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</si>
  <si>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</si>
  <si>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</si>
  <si>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</si>
  <si>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</si>
  <si>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</si>
  <si>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</si>
  <si>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</si>
  <si>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</si>
  <si>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</si>
  <si>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</si>
  <si>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</si>
  <si>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</si>
  <si>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</si>
  <si>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</si>
  <si>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</si>
  <si>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</si>
  <si>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</si>
  <si>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</si>
  <si>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</si>
  <si>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</si>
  <si>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</si>
  <si>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</si>
  <si>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</si>
  <si>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</si>
  <si>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</si>
  <si>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</si>
  <si>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</si>
  <si>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</si>
  <si>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</si>
  <si>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</si>
  <si>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</si>
  <si>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</si>
  <si>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</si>
  <si>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</si>
  <si>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</si>
  <si>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</si>
  <si>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</si>
  <si>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</si>
  <si>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</si>
  <si>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</si>
  <si>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</si>
  <si>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</si>
  <si>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</si>
  <si>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</si>
  <si>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</si>
  <si>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</si>
  <si>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</si>
  <si>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</si>
  <si>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</si>
  <si>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</si>
  <si>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</si>
  <si>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</si>
  <si>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</si>
  <si>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</si>
  <si>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</si>
  <si>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</si>
  <si>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</si>
  <si>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</si>
  <si>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</si>
  <si>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</si>
  <si>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</si>
  <si>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</si>
  <si>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</si>
  <si>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</si>
  <si>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</si>
  <si>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</si>
  <si>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</si>
  <si>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</si>
  <si>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</si>
  <si>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</si>
  <si>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</si>
  <si>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</si>
  <si>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</si>
  <si>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</si>
  <si>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</si>
  <si>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</si>
  <si>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</si>
  <si>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</si>
  <si>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</si>
  <si>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</si>
  <si>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</si>
  <si>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</si>
  <si>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</si>
  <si>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</si>
  <si>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</si>
  <si>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</si>
  <si>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</si>
  <si>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</si>
  <si>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</si>
  <si>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</si>
  <si>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</si>
  <si>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</si>
  <si>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</si>
  <si>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</si>
  <si>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</si>
  <si>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</si>
  <si>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</si>
  <si>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</si>
  <si>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</si>
  <si>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</si>
  <si>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</si>
  <si>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</si>
  <si>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</si>
  <si>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</si>
  <si>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</si>
  <si>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</si>
  <si>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</si>
  <si>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</si>
  <si>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</si>
  <si>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</si>
  <si>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</si>
  <si>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</si>
  <si>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</si>
  <si>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</si>
  <si>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</si>
  <si>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</si>
  <si>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</si>
  <si>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</si>
  <si>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</si>
  <si>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</si>
  <si>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</si>
  <si>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</si>
  <si>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</si>
  <si>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</si>
  <si>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</si>
  <si>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</si>
  <si>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</si>
  <si>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</si>
  <si>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</si>
  <si>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</si>
  <si>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</si>
  <si>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</si>
  <si>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</si>
  <si>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</si>
  <si>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</si>
  <si>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</si>
  <si>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</si>
  <si>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</si>
  <si>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</si>
  <si>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</si>
  <si>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</si>
  <si>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</si>
  <si>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</si>
  <si>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</si>
  <si>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</si>
  <si>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</si>
  <si>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</si>
  <si>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</si>
  <si>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</si>
  <si>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</si>
  <si>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</si>
  <si>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</si>
  <si>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</si>
  <si>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</si>
  <si>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</si>
  <si>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</si>
  <si>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</si>
  <si>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</si>
  <si>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</si>
  <si>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</si>
  <si>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</si>
  <si>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</si>
  <si>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</si>
  <si>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</si>
  <si>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</si>
  <si>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</si>
  <si>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</si>
  <si>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</si>
  <si>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</si>
  <si>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</si>
  <si>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</si>
  <si>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</si>
  <si>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</si>
  <si>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</si>
  <si>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</si>
  <si>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</si>
  <si>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</si>
  <si>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</si>
  <si>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</si>
  <si>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</si>
  <si>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</si>
  <si>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</si>
  <si>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</si>
  <si>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</si>
  <si>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</si>
  <si>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</si>
  <si>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</si>
  <si>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</si>
  <si>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</si>
  <si>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</si>
  <si>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</si>
  <si>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</si>
  <si>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</si>
  <si>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</si>
  <si>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</si>
  <si>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</si>
  <si>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</si>
  <si>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</si>
  <si>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</si>
  <si>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</si>
  <si>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</si>
  <si>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</si>
  <si>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</si>
  <si>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</si>
  <si>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</si>
  <si>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</si>
  <si>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</si>
  <si>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</si>
  <si>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</si>
  <si>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</si>
  <si>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</si>
  <si>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</si>
  <si>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</si>
  <si>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</si>
  <si>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</si>
  <si>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</si>
  <si>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</si>
  <si>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</si>
  <si>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</si>
  <si>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</si>
  <si>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</si>
  <si>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</si>
  <si>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</si>
  <si>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</si>
  <si>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</si>
  <si>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</si>
  <si>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</si>
  <si>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</si>
  <si>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</si>
  <si>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</si>
  <si>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</si>
  <si>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</si>
  <si>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</si>
  <si>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</si>
  <si>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</si>
  <si>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</si>
  <si>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</si>
  <si>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</si>
  <si>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</si>
  <si>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</si>
  <si>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</si>
  <si>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</si>
  <si>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</si>
  <si>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</si>
  <si>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</si>
  <si>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</si>
  <si>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</si>
  <si>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</si>
  <si>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</si>
  <si>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</si>
  <si>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</si>
  <si>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</si>
  <si>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</si>
  <si>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</si>
  <si>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</si>
  <si>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</si>
  <si>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</si>
  <si>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</si>
  <si>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</si>
  <si>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</si>
  <si>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</si>
  <si>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</si>
  <si>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</si>
  <si>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</si>
  <si>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</si>
  <si>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</si>
  <si>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</si>
  <si>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</si>
  <si>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</si>
  <si>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</si>
  <si>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</si>
  <si>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</si>
  <si>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</si>
  <si>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</si>
  <si>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</si>
  <si>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</si>
  <si>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</si>
  <si>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</si>
  <si>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</si>
  <si>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</si>
  <si>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</si>
  <si>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</si>
  <si>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</si>
  <si>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</si>
  <si>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</si>
  <si>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</si>
  <si>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</si>
  <si>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</si>
  <si>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</si>
  <si>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</si>
  <si>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</si>
  <si>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</si>
  <si>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</si>
  <si>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</si>
  <si>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</si>
  <si>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</si>
  <si>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</si>
  <si>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</si>
  <si>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</si>
  <si>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</si>
  <si>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</si>
  <si>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</si>
  <si>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</si>
  <si>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</si>
  <si>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</si>
  <si>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</si>
  <si>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</si>
  <si>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</si>
  <si>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</si>
  <si>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</si>
  <si>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</si>
  <si>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</si>
  <si>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</si>
  <si>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</si>
  <si>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</si>
  <si>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</si>
  <si>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</si>
  <si>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</si>
  <si>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</si>
  <si>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</si>
  <si>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</si>
  <si>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</si>
  <si>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</si>
  <si>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</si>
  <si>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</si>
  <si>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</si>
  <si>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</si>
  <si>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</si>
  <si>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</si>
  <si>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</si>
  <si>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</si>
  <si>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</si>
  <si>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</si>
  <si>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</si>
  <si>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</si>
  <si>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</si>
  <si>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</si>
  <si>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</si>
  <si>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</si>
  <si>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</si>
  <si>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</si>
  <si>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</si>
  <si>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</si>
  <si>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</si>
  <si>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</si>
  <si>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</si>
  <si>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</si>
  <si>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</si>
  <si>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</si>
  <si>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</si>
  <si>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</si>
  <si>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</si>
  <si>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</si>
  <si>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</si>
  <si>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</si>
  <si>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</si>
  <si>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</si>
  <si>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</si>
  <si>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</si>
  <si>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</si>
  <si>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</si>
  <si>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</si>
  <si>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</si>
  <si>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</si>
  <si>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</si>
  <si>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</si>
  <si>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</si>
  <si>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</si>
  <si>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</si>
  <si>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</si>
  <si>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</si>
  <si>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</si>
  <si>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</si>
  <si>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</si>
  <si>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</si>
  <si>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</si>
  <si>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</si>
  <si>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</si>
  <si>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</si>
  <si>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</si>
  <si>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</si>
  <si>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</si>
  <si>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</si>
  <si>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</si>
  <si>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</si>
  <si>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</si>
  <si>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</si>
  <si>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</si>
  <si>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</si>
  <si>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</si>
  <si>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</si>
  <si>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</si>
  <si>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</si>
  <si>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</si>
  <si>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</si>
  <si>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</si>
  <si>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</si>
  <si>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</si>
  <si>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</si>
  <si>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</si>
  <si>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</si>
  <si>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</si>
  <si>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</si>
  <si>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</si>
  <si>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</si>
  <si>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</si>
  <si>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</si>
  <si>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</si>
  <si>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</si>
  <si>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</si>
  <si>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</si>
  <si>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</si>
  <si>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</si>
  <si>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</si>
  <si>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</si>
  <si>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</si>
  <si>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</si>
  <si>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</si>
  <si>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</si>
  <si>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</si>
  <si>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</si>
  <si>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</si>
  <si>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</si>
  <si>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</si>
  <si>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</si>
  <si>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</si>
  <si>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</si>
  <si>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</si>
  <si>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</si>
  <si>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</si>
  <si>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</si>
  <si>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</si>
  <si>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</si>
  <si>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</si>
  <si>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</si>
  <si>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</si>
  <si>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</si>
  <si>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</si>
  <si>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</si>
  <si>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</si>
  <si>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</si>
  <si>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</si>
  <si>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</si>
  <si>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</si>
  <si>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</si>
  <si>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</si>
  <si>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</si>
  <si>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</si>
  <si>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</si>
  <si>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</si>
  <si>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</si>
  <si>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</si>
  <si>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</si>
  <si>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</si>
  <si>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</si>
  <si>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</si>
  <si>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</si>
  <si>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</si>
  <si>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</si>
  <si>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</si>
  <si>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</si>
  <si>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</si>
  <si>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</si>
  <si>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</si>
  <si>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</si>
  <si>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</si>
  <si>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</si>
  <si>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</si>
  <si>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</si>
  <si>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</si>
  <si>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</si>
  <si>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</si>
  <si>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</si>
  <si>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</si>
  <si>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</si>
  <si>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</si>
  <si>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</si>
  <si>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</si>
  <si>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</si>
  <si>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</si>
  <si>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</si>
  <si>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</si>
  <si>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</si>
  <si>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</si>
  <si>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</si>
  <si>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</si>
  <si>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</si>
  <si>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</si>
  <si>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</si>
  <si>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</si>
  <si>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</si>
  <si>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</si>
  <si>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</si>
  <si>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</si>
  <si>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</si>
  <si>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</si>
  <si>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</si>
  <si>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</si>
  <si>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</si>
  <si>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</si>
  <si>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</si>
  <si>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</si>
  <si>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</si>
  <si>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</si>
  <si>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</si>
  <si>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</si>
  <si>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</si>
  <si>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</si>
  <si>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</si>
  <si>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</si>
  <si>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</si>
  <si>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</si>
  <si>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</si>
  <si>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</si>
  <si>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</si>
  <si>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</si>
  <si>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</si>
  <si>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</si>
  <si>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</si>
  <si>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</si>
  <si>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</si>
  <si>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</si>
  <si>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</si>
  <si>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</si>
  <si>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</si>
  <si>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</si>
  <si>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</si>
  <si>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</si>
  <si>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</si>
  <si>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</si>
  <si>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</si>
  <si>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</si>
  <si>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</si>
  <si>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</si>
  <si>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</si>
  <si>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</si>
  <si>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</si>
  <si>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</si>
  <si>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</si>
  <si>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</si>
  <si>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</si>
  <si>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</si>
  <si>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</si>
  <si>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</si>
  <si>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</si>
  <si>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</si>
  <si>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</si>
  <si>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</si>
  <si>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</si>
  <si>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</si>
  <si>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</si>
  <si>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</si>
  <si>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</si>
  <si>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</si>
  <si>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</si>
  <si>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</si>
  <si>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</si>
  <si>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</si>
  <si>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</si>
  <si>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</si>
  <si>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</si>
  <si>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</si>
  <si>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</si>
  <si>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</si>
  <si>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</si>
  <si>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</si>
  <si>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</si>
  <si>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</si>
  <si>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</si>
  <si>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</si>
  <si>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</si>
  <si>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</si>
  <si>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</si>
  <si>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</si>
  <si>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</si>
  <si>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</si>
  <si>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</si>
  <si>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</si>
  <si>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</si>
  <si>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</si>
  <si>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</si>
  <si>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</si>
  <si>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</si>
  <si>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</si>
  <si>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</si>
  <si>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</si>
  <si>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</si>
  <si>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</si>
  <si>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</si>
  <si>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</si>
  <si>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</si>
  <si>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</si>
  <si>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</si>
  <si>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</si>
  <si>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</si>
  <si>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</si>
  <si>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</si>
  <si>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</si>
  <si>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</si>
  <si>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</si>
  <si>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</si>
  <si>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</si>
  <si>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</si>
  <si>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</si>
  <si>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</si>
  <si>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</si>
  <si>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</si>
  <si>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</si>
  <si>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</si>
  <si>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</si>
  <si>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</si>
  <si>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</si>
  <si>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</si>
  <si>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</si>
  <si>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</si>
  <si>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</si>
  <si>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</si>
  <si>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</si>
  <si>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</si>
  <si>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</si>
  <si>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</si>
  <si>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</si>
  <si>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</si>
  <si>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</si>
  <si>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</si>
  <si>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</si>
  <si>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</si>
  <si>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</si>
  <si>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</si>
  <si>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</si>
  <si>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</si>
  <si>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</si>
  <si>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</si>
  <si>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</si>
  <si>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</si>
  <si>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</si>
  <si>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</si>
  <si>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</si>
  <si>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</si>
  <si>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</si>
  <si>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</si>
  <si>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</si>
  <si>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</si>
  <si>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</si>
  <si>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</si>
  <si>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</si>
  <si>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</si>
  <si>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</si>
  <si>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</si>
  <si>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</si>
  <si>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</si>
  <si>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</si>
  <si>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</si>
  <si>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</si>
  <si>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</si>
  <si>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</si>
  <si>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</si>
  <si>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</si>
  <si>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</si>
  <si>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</si>
  <si>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</si>
  <si>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</si>
  <si>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</si>
  <si>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</si>
  <si>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</si>
  <si>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</si>
  <si>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</si>
  <si>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</si>
  <si>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</si>
  <si>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</si>
  <si>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</si>
  <si>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</si>
  <si>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</si>
  <si>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</si>
  <si>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</si>
  <si>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</si>
  <si>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</si>
  <si>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</si>
  <si>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</si>
  <si>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</si>
  <si>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</si>
  <si>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</si>
  <si>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</si>
  <si>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</si>
  <si>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</si>
  <si>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</si>
  <si>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</si>
  <si>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</si>
  <si>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</si>
  <si>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</si>
  <si>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</si>
  <si>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</si>
  <si>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</si>
  <si>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</si>
  <si>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</si>
  <si>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</si>
  <si>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</si>
  <si>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</si>
  <si>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</si>
  <si>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</si>
  <si>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</si>
  <si>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</si>
  <si>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</si>
  <si>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</si>
  <si>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</si>
  <si>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</si>
  <si>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</si>
  <si>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</si>
  <si>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</si>
  <si>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</si>
  <si>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</si>
  <si>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</si>
  <si>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</si>
  <si>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</si>
  <si>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</si>
  <si>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</si>
  <si>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</si>
  <si>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</si>
  <si>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</si>
  <si>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</si>
  <si>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</si>
  <si>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</si>
  <si>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</si>
  <si>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</si>
  <si>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</si>
  <si>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</si>
  <si>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</si>
  <si>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</si>
  <si>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</si>
  <si>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</si>
  <si>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</si>
  <si>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</si>
  <si>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</si>
  <si>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</si>
  <si>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</si>
  <si>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</si>
  <si>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</si>
  <si>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</si>
  <si>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</si>
  <si>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</si>
  <si>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</si>
  <si>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</si>
  <si>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</si>
  <si>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</si>
  <si>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</si>
  <si>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</si>
  <si>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</si>
  <si>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</si>
  <si>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</si>
  <si>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</si>
  <si>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</si>
  <si>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</si>
  <si>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</si>
  <si>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</si>
  <si>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</si>
  <si>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</si>
  <si>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</si>
  <si>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</si>
  <si>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</si>
  <si>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</si>
  <si>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</si>
  <si>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</si>
  <si>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</si>
  <si>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</si>
  <si>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</si>
  <si>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</si>
  <si>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</si>
  <si>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</si>
  <si>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</si>
  <si>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</si>
  <si>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</si>
  <si>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</si>
  <si>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</si>
  <si>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</si>
  <si>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</si>
  <si>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</si>
  <si>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</si>
  <si>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</si>
  <si>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</si>
  <si>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</si>
  <si>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</si>
  <si>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</si>
  <si>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</si>
  <si>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</si>
  <si>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</si>
  <si>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</si>
  <si>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</si>
  <si>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</si>
  <si>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</si>
  <si>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</si>
  <si>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</si>
  <si>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</si>
  <si>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</si>
  <si>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</si>
  <si>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</si>
  <si>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</si>
  <si>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</si>
  <si>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</si>
  <si>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</si>
  <si>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</si>
  <si>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</si>
  <si>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</si>
  <si>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</si>
  <si>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</si>
  <si>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</si>
  <si>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</si>
  <si>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</si>
  <si>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</si>
  <si>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</si>
  <si>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</si>
  <si>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</si>
  <si>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</si>
  <si>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</si>
  <si>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</si>
  <si>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</si>
  <si>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</si>
  <si>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</si>
  <si>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</si>
  <si>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</si>
  <si>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</si>
  <si>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</si>
  <si>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</si>
  <si>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</si>
  <si>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</si>
  <si>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</si>
  <si>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</si>
  <si>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</si>
  <si>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</si>
  <si>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</si>
  <si>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</si>
  <si>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</si>
  <si>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</si>
  <si>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</si>
  <si>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</si>
  <si>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</si>
  <si>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</si>
  <si>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</si>
  <si>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</si>
  <si>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</si>
  <si>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</si>
  <si>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</si>
  <si>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</si>
  <si>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</si>
  <si>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</si>
  <si>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</si>
  <si>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</si>
  <si>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</si>
  <si>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</si>
  <si>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</si>
  <si>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</si>
  <si>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</si>
  <si>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</si>
  <si>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</si>
  <si>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</si>
  <si>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</si>
  <si>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</si>
  <si>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</si>
  <si>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</si>
  <si>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</si>
  <si>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</si>
  <si>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</si>
  <si>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</si>
  <si>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</si>
  <si>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</si>
  <si>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</si>
  <si>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</si>
  <si>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</si>
  <si>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</si>
  <si>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</si>
  <si>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</si>
  <si>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</si>
  <si>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</si>
  <si>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</si>
  <si>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</si>
  <si>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</si>
  <si>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</si>
  <si>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</si>
  <si>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</si>
  <si>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</si>
  <si>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</si>
  <si>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</si>
  <si>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</si>
  <si>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</si>
  <si>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</si>
  <si>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</si>
  <si>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</si>
  <si>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</si>
  <si>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</si>
  <si>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</si>
  <si>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</si>
  <si>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</si>
  <si>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</si>
  <si>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</si>
  <si>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</si>
  <si>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</si>
  <si>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</si>
  <si>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</si>
  <si>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</si>
  <si>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</si>
  <si>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</si>
  <si>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</si>
  <si>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</si>
  <si>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</si>
  <si>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</si>
  <si>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</si>
  <si>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</si>
  <si>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</si>
  <si>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</si>
  <si>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</si>
  <si>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</si>
  <si>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</si>
  <si>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</si>
  <si>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</si>
  <si>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</si>
  <si>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</si>
  <si>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</si>
  <si>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</si>
  <si>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</si>
  <si>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</si>
  <si>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</si>
  <si>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</si>
  <si>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</si>
  <si>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</si>
  <si>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</si>
  <si>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</si>
  <si>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</si>
  <si>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</si>
  <si>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</si>
  <si>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</si>
  <si>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</si>
  <si>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</si>
  <si>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</si>
  <si>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</si>
  <si>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</si>
  <si>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</si>
  <si>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</si>
  <si>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</si>
  <si>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</si>
  <si>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</si>
  <si>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</si>
  <si>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</si>
  <si>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</si>
  <si>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</si>
  <si>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</si>
  <si>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</si>
  <si>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</si>
  <si>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</si>
  <si>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</si>
  <si>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</si>
  <si>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</si>
  <si>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</si>
  <si>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</si>
  <si>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</si>
  <si>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</si>
  <si>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</si>
  <si>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</si>
  <si>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</si>
  <si>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</si>
  <si>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</si>
  <si>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</si>
  <si>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</si>
  <si>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</si>
  <si>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</si>
  <si>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</si>
  <si>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</si>
  <si>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</si>
  <si>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</si>
  <si>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</si>
  <si>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</si>
  <si>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</si>
  <si>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</si>
  <si>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</si>
  <si>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</si>
  <si>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</si>
  <si>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</si>
  <si>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</si>
  <si>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</si>
  <si>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</si>
  <si>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</si>
  <si>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</si>
  <si>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</si>
  <si>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</si>
  <si>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</si>
  <si>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</si>
  <si>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</si>
  <si>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</si>
  <si>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</si>
  <si>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</si>
  <si>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</si>
  <si>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</si>
  <si>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</si>
  <si>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</si>
  <si>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</si>
  <si>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</si>
  <si>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</si>
  <si>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</si>
  <si>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</si>
  <si>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</si>
  <si>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</si>
  <si>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</si>
  <si>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</si>
  <si>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</si>
  <si>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</si>
  <si>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</si>
  <si>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</si>
  <si>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</si>
  <si>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</si>
  <si>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</si>
  <si>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</si>
  <si>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</si>
  <si>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</si>
  <si>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</si>
  <si>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</si>
  <si>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</si>
  <si>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</si>
  <si>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</si>
  <si>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</si>
  <si>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</si>
  <si>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</si>
  <si>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</si>
  <si>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</si>
  <si>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</si>
  <si>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</si>
  <si>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</si>
  <si>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</si>
  <si>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</si>
  <si>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</si>
  <si>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</si>
  <si>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</si>
  <si>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</si>
  <si>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</si>
  <si>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</si>
  <si>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</si>
  <si>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</si>
  <si>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</si>
  <si>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</si>
  <si>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</si>
  <si>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</si>
  <si>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</si>
  <si>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</si>
  <si>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</si>
  <si>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</si>
  <si>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</si>
  <si>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</si>
  <si>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</si>
  <si>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</si>
  <si>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</si>
  <si>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</si>
  <si>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</si>
  <si>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</si>
  <si>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</si>
  <si>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</si>
  <si>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</si>
  <si>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</si>
  <si>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</si>
  <si>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</si>
  <si>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</si>
  <si>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</si>
  <si>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</si>
  <si>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</si>
  <si>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</si>
  <si>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</si>
  <si>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</si>
  <si>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</si>
  <si>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</si>
  <si>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</si>
  <si>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</si>
  <si>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</si>
  <si>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</si>
  <si>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</si>
  <si>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</si>
  <si>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</si>
  <si>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</si>
  <si>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</si>
  <si>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</si>
  <si>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</si>
  <si>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</si>
  <si>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</si>
  <si>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</si>
  <si>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</si>
  <si>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</si>
  <si>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</si>
  <si>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</si>
  <si>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</si>
  <si>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</si>
  <si>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</si>
  <si>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</si>
  <si>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</si>
  <si>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</si>
  <si>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</si>
  <si>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</si>
  <si>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</si>
  <si>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</si>
  <si>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</si>
  <si>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</si>
  <si>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</si>
  <si>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</si>
  <si>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</si>
  <si>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</si>
  <si>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</si>
  <si>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</si>
  <si>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</si>
  <si>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</si>
  <si>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</si>
  <si>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</si>
  <si>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</si>
  <si>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</si>
  <si>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</si>
  <si>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</si>
  <si>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</si>
  <si>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</si>
  <si>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</si>
  <si>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</si>
  <si>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</si>
  <si>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</si>
  <si>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</si>
  <si>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</si>
  <si>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</si>
  <si>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</si>
  <si>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</si>
  <si>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</si>
  <si>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</si>
  <si>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</si>
  <si>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</si>
  <si>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</si>
  <si>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</si>
  <si>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</si>
  <si>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</si>
  <si>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</si>
  <si>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</si>
  <si>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</si>
  <si>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</si>
  <si>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</si>
  <si>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</si>
  <si>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</si>
  <si>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</si>
  <si>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</si>
  <si>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</si>
  <si>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</si>
  <si>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</si>
  <si>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</si>
  <si>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</si>
  <si>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</si>
  <si>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</si>
  <si>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</si>
  <si>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</si>
  <si>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</si>
  <si>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</si>
  <si>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</si>
  <si>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</si>
  <si>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</si>
  <si>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</si>
  <si>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</si>
  <si>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</si>
  <si>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</si>
  <si>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</si>
  <si>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</si>
  <si>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</si>
  <si>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</si>
  <si>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</si>
  <si>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</si>
  <si>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</si>
  <si>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</si>
  <si>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</si>
  <si>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</si>
  <si>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</si>
  <si>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</si>
  <si>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</si>
  <si>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</si>
  <si>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</si>
  <si>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</si>
  <si>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</si>
  <si>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</si>
  <si>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</si>
  <si>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</si>
  <si>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</si>
  <si>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</si>
  <si>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</si>
  <si>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</si>
  <si>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</si>
  <si>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</si>
  <si>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</si>
  <si>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</si>
  <si>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</si>
  <si>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</si>
  <si>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</si>
  <si>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</si>
  <si>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</si>
  <si>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</si>
  <si>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</si>
  <si>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</si>
  <si>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</si>
  <si>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</si>
  <si>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</si>
  <si>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</si>
  <si>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</si>
  <si>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</si>
  <si>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</si>
  <si>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</si>
  <si>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</si>
  <si>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</si>
  <si>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</si>
  <si>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</si>
  <si>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</si>
  <si>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</si>
  <si>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</si>
  <si>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</si>
  <si>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</si>
  <si>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</si>
  <si>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</si>
  <si>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</si>
  <si>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</si>
  <si>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</si>
  <si>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</si>
  <si>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</si>
  <si>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</si>
  <si>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</si>
  <si>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</si>
  <si>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</si>
  <si>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</si>
  <si>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</si>
  <si>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</si>
  <si>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</si>
  <si>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</si>
  <si>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</si>
  <si>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</si>
  <si>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</si>
  <si>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</si>
  <si>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</si>
  <si>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</si>
  <si>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</si>
  <si>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</si>
  <si>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</si>
  <si>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</si>
  <si>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</si>
  <si>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</si>
  <si>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</si>
  <si>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</si>
  <si>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</si>
  <si>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</si>
  <si>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</si>
  <si>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</si>
  <si>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</si>
  <si>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</si>
  <si>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</si>
  <si>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</si>
  <si>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</si>
  <si>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</si>
  <si>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</si>
  <si>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</si>
  <si>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</si>
  <si>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</si>
  <si>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</si>
  <si>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</si>
  <si>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</si>
  <si>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</si>
  <si>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</si>
  <si>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</si>
  <si>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</si>
  <si>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</si>
  <si>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</si>
  <si>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</si>
  <si>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</si>
  <si>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</si>
  <si>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</si>
  <si>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</si>
  <si>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</si>
  <si>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</si>
  <si>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</si>
  <si>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</si>
  <si>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</si>
  <si>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</si>
  <si>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</si>
  <si>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</si>
  <si>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</si>
  <si>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</si>
  <si>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</si>
  <si>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</si>
  <si>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</si>
  <si>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</si>
  <si>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</si>
  <si>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</si>
  <si>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</si>
  <si>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</si>
  <si>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</si>
  <si>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</si>
  <si>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</si>
  <si>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</si>
  <si>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</si>
  <si>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</si>
  <si>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</si>
  <si>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</si>
  <si>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</si>
  <si>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</si>
  <si>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</si>
  <si>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</si>
  <si>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</si>
  <si>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</si>
  <si>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</si>
  <si>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</si>
  <si>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</si>
  <si>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</si>
  <si>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</si>
  <si>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</si>
  <si>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</si>
  <si>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</si>
  <si>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</si>
  <si>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</si>
  <si>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</si>
  <si>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</si>
  <si>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</si>
  <si>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</si>
  <si>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</si>
  <si>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</si>
  <si>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</si>
  <si>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</si>
  <si>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</si>
  <si>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</si>
  <si>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</si>
  <si>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</si>
  <si>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</si>
  <si>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</si>
  <si>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</si>
  <si>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</si>
  <si>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</si>
  <si>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</si>
  <si>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</si>
  <si>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</si>
  <si>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</si>
  <si>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</si>
  <si>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</si>
  <si>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</si>
  <si>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</si>
  <si>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</si>
  <si>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</si>
  <si>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</si>
  <si>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</si>
  <si>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</si>
  <si>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</si>
  <si>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</si>
  <si>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</si>
  <si>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</si>
  <si>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</si>
  <si>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</si>
  <si>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</si>
  <si>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</si>
  <si>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</si>
  <si>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</si>
  <si>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</si>
  <si>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</si>
  <si>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</si>
  <si>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</si>
  <si>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</si>
  <si>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</si>
  <si>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</si>
  <si>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</si>
  <si>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</si>
  <si>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</si>
  <si>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</si>
  <si>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</si>
  <si>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</si>
  <si>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</si>
  <si>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</si>
  <si>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</si>
  <si>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</si>
  <si>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</si>
  <si>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</si>
  <si>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</si>
  <si>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</si>
  <si>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</si>
  <si>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</si>
  <si>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</si>
  <si>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</si>
  <si>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</si>
  <si>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</si>
  <si>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</si>
  <si>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</si>
  <si>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</si>
  <si>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</si>
  <si>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</si>
  <si>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</si>
  <si>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</si>
  <si>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</si>
  <si>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</si>
  <si>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</si>
  <si>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</si>
  <si>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</si>
  <si>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</si>
  <si>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</si>
  <si>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</si>
  <si>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</si>
  <si>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</si>
  <si>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</si>
  <si>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</si>
  <si>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</si>
  <si>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</si>
  <si>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</si>
  <si>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</si>
  <si>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</si>
  <si>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</si>
  <si>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</si>
  <si>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</si>
  <si>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</si>
  <si>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</si>
  <si>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</si>
  <si>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</si>
  <si>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</si>
  <si>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</si>
  <si>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</si>
  <si>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</si>
  <si>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</si>
  <si>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</si>
  <si>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</si>
  <si>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</si>
  <si>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</si>
  <si>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</si>
  <si>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</si>
  <si>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</si>
  <si>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</si>
  <si>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</si>
  <si>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</si>
  <si>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</si>
  <si>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</si>
  <si>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</si>
  <si>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</si>
  <si>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</si>
  <si>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</si>
  <si>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</si>
  <si>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</si>
  <si>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</si>
  <si>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</si>
  <si>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</si>
  <si>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</si>
  <si>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</si>
  <si>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</si>
  <si>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</si>
  <si>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</si>
  <si>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</si>
  <si>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</si>
  <si>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</si>
  <si>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</si>
  <si>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</si>
  <si>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</si>
  <si>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</si>
  <si>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</si>
  <si>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</si>
  <si>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</si>
  <si>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</si>
  <si>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</si>
  <si>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</si>
  <si>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</si>
  <si>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</si>
  <si>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</si>
  <si>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</si>
  <si>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</si>
  <si>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</si>
  <si>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</si>
  <si>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</si>
  <si>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</si>
  <si>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</si>
  <si>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</si>
  <si>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</si>
  <si>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</si>
  <si>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</si>
  <si>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</si>
  <si>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</si>
  <si>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</si>
  <si>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</si>
  <si>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</si>
  <si>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</si>
  <si>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</si>
  <si>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</si>
  <si>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</si>
  <si>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</si>
  <si>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</si>
  <si>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</si>
  <si>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</si>
  <si>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</si>
  <si>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</si>
  <si>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</si>
  <si>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</si>
  <si>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</si>
  <si>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</si>
  <si>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</si>
  <si>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</si>
  <si>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</si>
  <si>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</si>
  <si>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</si>
  <si>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</si>
  <si>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</si>
  <si>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</si>
  <si>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</si>
  <si>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</si>
  <si>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</si>
  <si>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</si>
  <si>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</si>
  <si>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</si>
  <si>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</si>
  <si>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</si>
  <si>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</si>
  <si>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</si>
  <si>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</si>
  <si>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</si>
  <si>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</si>
  <si>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</si>
  <si>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</si>
  <si>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</si>
  <si>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</si>
  <si>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</si>
  <si>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</si>
  <si>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</si>
  <si>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</si>
  <si>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</si>
  <si>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</si>
  <si>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</si>
  <si>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</si>
  <si>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</si>
  <si>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</si>
  <si>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</si>
  <si>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</si>
  <si>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</si>
  <si>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</si>
  <si>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</si>
  <si>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</si>
  <si>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</si>
  <si>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</si>
  <si>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</si>
  <si>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</si>
  <si>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</si>
  <si>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</si>
  <si>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</si>
  <si>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</si>
  <si>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</si>
  <si>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</si>
  <si>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</si>
  <si>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</si>
  <si>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</si>
  <si>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</si>
  <si>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</si>
  <si>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</si>
  <si>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</si>
  <si>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</si>
  <si>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</si>
  <si>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</si>
  <si>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</si>
  <si>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</si>
  <si>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</si>
  <si>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</si>
  <si>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</si>
  <si>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</si>
  <si>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</si>
  <si>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</si>
  <si>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</si>
  <si>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</si>
  <si>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</si>
  <si>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</si>
  <si>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</si>
  <si>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</si>
  <si>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</si>
  <si>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</si>
  <si>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</si>
  <si>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</si>
  <si>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</si>
  <si>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</si>
  <si>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</si>
  <si>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</si>
  <si>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</si>
  <si>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</si>
  <si>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</si>
  <si>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</si>
  <si>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</si>
  <si>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</si>
  <si>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</si>
  <si>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</si>
  <si>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</si>
  <si>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</si>
  <si>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</si>
  <si>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</si>
  <si>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</si>
  <si>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</si>
  <si>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</si>
  <si>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</si>
  <si>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</si>
  <si>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</si>
  <si>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</si>
  <si>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</si>
  <si>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</si>
  <si>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</si>
  <si>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</si>
  <si>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</si>
  <si>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</si>
  <si>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</si>
  <si>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</si>
  <si>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</si>
  <si>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</si>
  <si>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</si>
  <si>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</si>
  <si>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</si>
  <si>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</si>
  <si>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</si>
  <si>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</si>
  <si>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</si>
  <si>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</si>
  <si>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</si>
  <si>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</si>
  <si>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</si>
  <si>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</si>
  <si>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</si>
  <si>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</si>
  <si>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</si>
  <si>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</si>
  <si>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</si>
  <si>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</si>
  <si>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</si>
  <si>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</si>
  <si>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</si>
  <si>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</si>
  <si>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</si>
  <si>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</si>
  <si>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</si>
  <si>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</si>
  <si>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</si>
  <si>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</si>
  <si>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</si>
  <si>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</si>
  <si>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</si>
  <si>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</si>
  <si>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</si>
  <si>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</si>
  <si>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</si>
  <si>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</si>
  <si>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</si>
  <si>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</si>
  <si>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</si>
  <si>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</si>
  <si>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</si>
  <si>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</si>
  <si>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</si>
  <si>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</si>
  <si>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</si>
  <si>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</si>
  <si>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</si>
  <si>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</si>
  <si>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</si>
  <si>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</si>
  <si>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</si>
  <si>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</si>
  <si>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</si>
  <si>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</si>
  <si>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</si>
  <si>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</si>
  <si>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</si>
  <si>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</si>
  <si>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</si>
  <si>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</si>
  <si>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</si>
  <si>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</si>
  <si>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</si>
  <si>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</si>
  <si>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</si>
  <si>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</si>
  <si>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</si>
  <si>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</si>
  <si>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</si>
  <si>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</si>
  <si>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</si>
  <si>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</si>
  <si>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</si>
  <si>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</si>
  <si>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</si>
  <si>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</si>
  <si>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</si>
  <si>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</si>
  <si>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</si>
  <si>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</si>
  <si>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</si>
  <si>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</si>
  <si>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</si>
  <si>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</si>
  <si>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</si>
  <si>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</si>
  <si>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</si>
  <si>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</si>
  <si>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</si>
  <si>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</si>
  <si>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</si>
  <si>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</si>
  <si>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</si>
  <si>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</si>
  <si>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</si>
  <si>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</si>
  <si>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</si>
  <si>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</si>
  <si>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</si>
  <si>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</si>
  <si>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</si>
  <si>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</si>
  <si>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</si>
  <si>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</si>
  <si>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</si>
  <si>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</si>
  <si>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</si>
  <si>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</si>
  <si>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</si>
  <si>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</si>
  <si>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</si>
  <si>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</si>
  <si>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</si>
  <si>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</si>
  <si>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</si>
  <si>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</si>
  <si>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</si>
  <si>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</si>
  <si>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</si>
  <si>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</si>
  <si>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</si>
  <si>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</si>
  <si>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</si>
  <si>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</si>
  <si>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</si>
  <si>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</si>
  <si>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</si>
  <si>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</si>
  <si>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</si>
  <si>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</si>
  <si>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</si>
  <si>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</si>
  <si>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</si>
  <si>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</si>
  <si>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</si>
  <si>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</si>
  <si>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</si>
  <si>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</si>
  <si>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</si>
  <si>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</si>
  <si>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</si>
  <si>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</si>
  <si>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</si>
  <si>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</si>
  <si>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</si>
  <si>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</si>
  <si>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</si>
  <si>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</si>
  <si>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</si>
  <si>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</si>
  <si>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</si>
  <si>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</si>
  <si>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</si>
  <si>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</si>
  <si>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</si>
  <si>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</si>
  <si>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</si>
  <si>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</si>
  <si>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</si>
  <si>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</si>
  <si>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</si>
  <si>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</si>
  <si>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</si>
  <si>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</si>
  <si>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</si>
  <si>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</si>
  <si>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</si>
  <si>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</si>
  <si>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</si>
  <si>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</si>
  <si>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</si>
  <si>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</si>
  <si>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</si>
  <si>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</si>
  <si>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</si>
  <si>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</si>
  <si>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</si>
  <si>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</si>
  <si>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</si>
  <si>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</si>
  <si>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</si>
  <si>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</si>
  <si>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</si>
  <si>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</si>
  <si>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</si>
  <si>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</si>
  <si>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</si>
  <si>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</si>
  <si>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</si>
  <si>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</si>
  <si>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</si>
  <si>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</si>
  <si>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</si>
  <si>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</si>
  <si>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</si>
  <si>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</si>
  <si>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</si>
  <si>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</si>
  <si>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</si>
  <si>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</si>
  <si>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</si>
  <si>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</si>
  <si>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</si>
  <si>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</si>
  <si>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</si>
  <si>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</si>
  <si>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</si>
  <si>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</si>
  <si>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</si>
  <si>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</si>
  <si>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</si>
  <si>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</si>
  <si>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</si>
  <si>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</si>
  <si>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</si>
  <si>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</si>
  <si>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</si>
  <si>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</si>
  <si>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</si>
  <si>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</si>
  <si>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</si>
  <si>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</si>
  <si>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</si>
  <si>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</si>
  <si>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</si>
  <si>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</si>
  <si>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</si>
  <si>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</si>
  <si>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</si>
  <si>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</si>
  <si>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</si>
  <si>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</si>
  <si>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</si>
  <si>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</si>
  <si>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</si>
  <si>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</si>
  <si>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</si>
  <si>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</si>
  <si>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</si>
  <si>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</si>
  <si>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</si>
  <si>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</si>
  <si>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</si>
  <si>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</si>
  <si>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</si>
  <si>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</si>
  <si>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</si>
  <si>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</si>
  <si>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</si>
  <si>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</si>
  <si>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</si>
  <si>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</si>
  <si>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</si>
  <si>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</si>
  <si>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</si>
  <si>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</si>
  <si>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</si>
  <si>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</si>
  <si>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</si>
  <si>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</si>
  <si>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</si>
  <si>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</si>
  <si>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</si>
  <si>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</si>
  <si>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</si>
  <si>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</si>
  <si>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</si>
  <si>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</si>
  <si>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</si>
  <si>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</si>
  <si>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</si>
  <si>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</si>
  <si>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</si>
  <si>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</si>
  <si>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</si>
  <si>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</si>
  <si>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</si>
  <si>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</si>
  <si>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</si>
  <si>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</si>
  <si>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</si>
  <si>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</si>
  <si>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</si>
  <si>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</si>
  <si>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</si>
  <si>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</si>
  <si>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</si>
  <si>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</si>
  <si>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</si>
  <si>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</si>
  <si>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</si>
  <si>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</si>
  <si>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</si>
  <si>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</si>
  <si>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</si>
  <si>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</si>
  <si>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</si>
  <si>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</si>
  <si>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</si>
  <si>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</si>
  <si>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</si>
  <si>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</si>
  <si>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</si>
  <si>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</si>
  <si>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</si>
  <si>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</si>
  <si>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</si>
  <si>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</si>
  <si>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</si>
  <si>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</si>
  <si>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</si>
  <si>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</si>
  <si>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</si>
  <si>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</si>
  <si>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</si>
  <si>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</si>
  <si>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</si>
  <si>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</si>
  <si>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</si>
  <si>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</si>
  <si>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</si>
  <si>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</si>
  <si>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</si>
  <si>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</si>
  <si>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</si>
  <si>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</si>
  <si>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</si>
  <si>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</si>
  <si>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</si>
  <si>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</si>
  <si>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</si>
  <si>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</si>
  <si>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</si>
  <si>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</si>
  <si>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</si>
  <si>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</si>
  <si>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</si>
  <si>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</si>
  <si>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</si>
  <si>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</si>
  <si>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</si>
  <si>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</si>
  <si>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</si>
  <si>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</si>
  <si>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</si>
  <si>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</si>
  <si>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</si>
  <si>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</si>
  <si>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</si>
  <si>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</si>
  <si>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</si>
  <si>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</si>
  <si>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</si>
  <si>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</si>
  <si>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</si>
  <si>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</si>
  <si>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</si>
  <si>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</si>
  <si>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</si>
  <si>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</si>
  <si>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</si>
  <si>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</si>
  <si>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</si>
  <si>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</si>
  <si>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</si>
  <si>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</si>
  <si>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</si>
  <si>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</si>
  <si>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</si>
  <si>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</si>
  <si>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</si>
  <si>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</si>
  <si>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</si>
  <si>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</si>
  <si>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</si>
  <si>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</si>
  <si>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</si>
  <si>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</si>
  <si>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</si>
  <si>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</si>
  <si>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</si>
  <si>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</si>
  <si>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</si>
  <si>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</si>
  <si>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</si>
  <si>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</si>
  <si>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</si>
  <si>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</si>
  <si>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</si>
  <si>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</si>
  <si>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</si>
  <si>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</si>
  <si>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</si>
  <si>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</si>
  <si>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</si>
  <si>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</si>
  <si>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</si>
  <si>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</si>
  <si>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</si>
  <si>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</si>
  <si>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</si>
  <si>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</si>
  <si>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</si>
  <si>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</si>
  <si>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</si>
  <si>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</si>
  <si>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</si>
  <si>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</si>
  <si>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</si>
  <si>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</si>
  <si>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</si>
  <si>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</si>
  <si>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</si>
  <si>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</si>
  <si>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</si>
  <si>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</si>
  <si>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</si>
  <si>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</si>
  <si>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</si>
  <si>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</si>
  <si>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</si>
  <si>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</si>
  <si>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</si>
  <si>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</si>
  <si>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</si>
  <si>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</si>
  <si>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</si>
  <si>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</si>
  <si>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</si>
  <si>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</si>
  <si>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</si>
  <si>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</si>
  <si>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</si>
  <si>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</si>
  <si>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</si>
  <si>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</si>
  <si>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</si>
  <si>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</si>
  <si>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</si>
  <si>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</si>
  <si>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</si>
  <si>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</si>
  <si>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</si>
  <si>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</si>
  <si>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</si>
  <si>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</si>
  <si>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</si>
  <si>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</si>
  <si>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</si>
  <si>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</si>
  <si>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</si>
  <si>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</si>
  <si>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</si>
  <si>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</si>
  <si>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</si>
  <si>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</si>
  <si>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</si>
  <si>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</si>
  <si>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</si>
  <si>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</si>
  <si>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</si>
  <si>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</si>
  <si>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</si>
  <si>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</si>
  <si>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</si>
  <si>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</si>
  <si>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</si>
  <si>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</si>
  <si>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</si>
  <si>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</si>
  <si>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</si>
  <si>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</si>
  <si>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</si>
  <si>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</si>
  <si>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</si>
  <si>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</si>
  <si>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</si>
  <si>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</si>
  <si>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</si>
  <si>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</si>
  <si>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</si>
  <si>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</si>
  <si>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</si>
  <si>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</si>
  <si>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</si>
  <si>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</si>
  <si>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</si>
  <si>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</si>
  <si>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</si>
  <si>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</si>
  <si>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</si>
  <si>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</si>
  <si>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</si>
  <si>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</si>
  <si>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</si>
  <si>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</si>
  <si>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</si>
  <si>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</si>
  <si>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</si>
  <si>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</si>
  <si>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</si>
  <si>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</si>
  <si>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</si>
  <si>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</si>
  <si>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</si>
  <si>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</si>
  <si>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</si>
  <si>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</si>
  <si>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</si>
  <si>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</si>
  <si>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</si>
  <si>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</si>
  <si>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</si>
  <si>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</si>
  <si>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</si>
  <si>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</si>
  <si>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</si>
  <si>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</si>
  <si>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</si>
  <si>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</si>
  <si>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</si>
  <si>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</si>
  <si>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</si>
  <si>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</si>
  <si>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</si>
  <si>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</si>
  <si>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</si>
  <si>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</si>
  <si>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</si>
  <si>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</si>
  <si>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</si>
  <si>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</si>
  <si>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</si>
  <si>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</si>
  <si>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</si>
  <si>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</si>
  <si>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</si>
  <si>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</si>
  <si>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</si>
  <si>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</si>
  <si>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</si>
  <si>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</si>
  <si>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</si>
  <si>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</si>
  <si>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</si>
  <si>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</si>
  <si>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</si>
  <si>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</si>
  <si>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</si>
  <si>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</si>
  <si>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</si>
  <si>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</si>
  <si>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</si>
  <si>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</si>
  <si>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</si>
  <si>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</si>
  <si>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</si>
  <si>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</si>
  <si>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</si>
  <si>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</si>
  <si>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</si>
  <si>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</si>
  <si>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</si>
  <si>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</si>
  <si>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</si>
  <si>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</si>
  <si>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</si>
  <si>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</si>
  <si>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</si>
  <si>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</si>
  <si>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</si>
  <si>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</si>
  <si>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</si>
  <si>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</si>
  <si>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</si>
  <si>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</si>
  <si>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</si>
  <si>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</si>
  <si>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</si>
  <si>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</si>
  <si>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</si>
  <si>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</si>
  <si>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</si>
  <si>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</si>
  <si>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</si>
  <si>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</si>
  <si>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</si>
  <si>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</si>
  <si>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</si>
  <si>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</si>
  <si>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</si>
  <si>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</si>
  <si>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</si>
  <si>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</si>
  <si>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</si>
  <si>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</si>
  <si>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</si>
  <si>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</si>
  <si>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</si>
  <si>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</si>
  <si>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</si>
  <si>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</si>
  <si>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</si>
  <si>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</si>
  <si>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</si>
  <si>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</si>
  <si>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</si>
  <si>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</si>
  <si>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</si>
  <si>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</si>
  <si>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</si>
  <si>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</si>
  <si>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</si>
  <si>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</si>
  <si>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</si>
  <si>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</si>
  <si>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</si>
  <si>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</si>
  <si>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</si>
  <si>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</si>
  <si>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</si>
  <si>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</si>
  <si>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</si>
  <si>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</si>
  <si>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</si>
  <si>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</si>
  <si>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</si>
  <si>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</si>
  <si>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</si>
  <si>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</si>
  <si>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</si>
  <si>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</si>
  <si>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</si>
  <si>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</si>
  <si>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</si>
  <si>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</si>
  <si>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</si>
  <si>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</si>
  <si>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</si>
  <si>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</si>
  <si>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</si>
  <si>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</si>
  <si>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</si>
  <si>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</si>
  <si>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</si>
  <si>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</si>
  <si>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</si>
  <si>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</si>
  <si>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</si>
  <si>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</si>
  <si>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</si>
  <si>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</si>
  <si>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</si>
  <si>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</si>
  <si>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</si>
  <si>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</si>
  <si>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</si>
  <si>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</si>
  <si>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</si>
  <si>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</si>
  <si>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</si>
  <si>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</si>
  <si>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</si>
  <si>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</si>
  <si>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</si>
  <si>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</si>
  <si>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</si>
  <si>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</si>
  <si>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</si>
  <si>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</si>
  <si>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</si>
  <si>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</si>
  <si>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</si>
  <si>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</si>
  <si>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</si>
  <si>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</si>
  <si>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</si>
  <si>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</si>
  <si>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</si>
  <si>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</si>
  <si>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</si>
  <si>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</si>
  <si>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</si>
  <si>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</si>
  <si>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</si>
  <si>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</si>
  <si>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</si>
  <si>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</si>
  <si>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</si>
  <si>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</si>
  <si>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</si>
  <si>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</si>
  <si>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</si>
  <si>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</si>
  <si>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</si>
  <si>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</si>
  <si>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</si>
  <si>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</si>
  <si>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</si>
  <si>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</si>
  <si>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</si>
  <si>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</si>
  <si>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</si>
  <si>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</si>
  <si>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</si>
  <si>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</si>
  <si>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</si>
  <si>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</si>
  <si>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</si>
  <si>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</si>
  <si>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</si>
  <si>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</si>
  <si>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</si>
  <si>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</si>
  <si>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</si>
  <si>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</si>
  <si>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</si>
  <si>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</si>
  <si>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</si>
  <si>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</si>
  <si>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</si>
  <si>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</si>
  <si>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</si>
  <si>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</si>
  <si>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</si>
  <si>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</si>
  <si>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</si>
  <si>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</si>
  <si>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</si>
  <si>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</si>
  <si>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</si>
  <si>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</si>
  <si>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</si>
  <si>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</si>
  <si>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</si>
  <si>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</si>
  <si>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</si>
  <si>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</si>
  <si>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</si>
  <si>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</si>
  <si>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</si>
  <si>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</si>
  <si>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</si>
  <si>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</si>
  <si>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</si>
  <si>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</si>
  <si>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</si>
  <si>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</si>
  <si>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</si>
  <si>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</si>
  <si>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</si>
  <si>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</si>
  <si>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</si>
  <si>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</si>
  <si>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</si>
  <si>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</si>
  <si>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</si>
  <si>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</si>
  <si>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</si>
  <si>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</si>
  <si>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</si>
  <si>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</si>
  <si>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</si>
  <si>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</si>
  <si>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</si>
  <si>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</si>
  <si>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</si>
  <si>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</si>
  <si>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</si>
  <si>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</si>
  <si>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</si>
  <si>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</si>
  <si>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</si>
  <si>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</si>
  <si>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</si>
  <si>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</si>
  <si>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</si>
  <si>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</si>
  <si>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</si>
  <si>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</si>
  <si>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</si>
  <si>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</si>
  <si>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</si>
  <si>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</si>
  <si>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</si>
  <si>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</si>
  <si>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</si>
  <si>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</si>
  <si>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</si>
  <si>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</si>
  <si>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</si>
  <si>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</si>
  <si>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</si>
  <si>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</si>
  <si>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</si>
  <si>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</si>
  <si>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</si>
  <si>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</si>
  <si>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</si>
  <si>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</si>
  <si>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</si>
  <si>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</si>
  <si>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</si>
  <si>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</si>
  <si>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</si>
  <si>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</si>
  <si>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</si>
  <si>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</si>
  <si>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</si>
  <si>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</si>
  <si>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</si>
  <si>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</si>
  <si>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</si>
  <si>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</si>
  <si>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</si>
  <si>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</si>
  <si>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</si>
  <si>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</si>
  <si>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</si>
  <si>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</si>
  <si>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</si>
  <si>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</si>
  <si>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</si>
  <si>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</si>
  <si>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</si>
  <si>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</si>
  <si>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</si>
  <si>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</si>
  <si>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</si>
  <si>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</si>
  <si>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</si>
  <si>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</si>
  <si>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</si>
  <si>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</si>
  <si>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</si>
  <si>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</si>
  <si>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</si>
  <si>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</si>
  <si>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</si>
  <si>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</si>
  <si>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</si>
  <si>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</si>
  <si>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</si>
  <si>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</si>
  <si>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</si>
  <si>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</si>
  <si>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</si>
  <si>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</si>
  <si>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</si>
  <si>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</si>
  <si>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</si>
  <si>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</si>
  <si>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</si>
  <si>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</si>
  <si>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</si>
  <si>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</si>
  <si>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</si>
  <si>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</si>
  <si>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</si>
  <si>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</si>
  <si>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</si>
  <si>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</si>
  <si>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</si>
  <si>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</si>
  <si>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</si>
  <si>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</si>
  <si>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</si>
  <si>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</si>
  <si>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</si>
  <si>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</si>
  <si>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</si>
  <si>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</si>
  <si>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</si>
  <si>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</si>
  <si>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</si>
  <si>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</si>
  <si>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</si>
  <si>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</si>
  <si>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</si>
  <si>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</si>
  <si>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</si>
  <si>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</si>
  <si>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</si>
  <si>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</si>
  <si>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</si>
  <si>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</si>
  <si>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</si>
  <si>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</si>
  <si>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</si>
  <si>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</si>
  <si>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</si>
  <si>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</si>
  <si>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</si>
  <si>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</si>
  <si>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</si>
  <si>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</si>
  <si>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</si>
  <si>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</si>
  <si>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</si>
  <si>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</si>
  <si>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</si>
  <si>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</si>
  <si>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</si>
  <si>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</si>
  <si>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</si>
  <si>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</si>
  <si>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</si>
  <si>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</si>
  <si>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</si>
  <si>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</si>
  <si>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</si>
  <si>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</si>
  <si>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</si>
  <si>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</si>
  <si>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</si>
  <si>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</si>
  <si>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</si>
  <si>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</si>
  <si>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</si>
  <si>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</si>
  <si>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</si>
  <si>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</si>
  <si>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</si>
  <si>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</si>
  <si>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</si>
  <si>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</si>
  <si>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</si>
  <si>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</si>
  <si>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</si>
  <si>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</si>
  <si>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</si>
  <si>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</si>
  <si>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</si>
  <si>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</si>
  <si>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</si>
  <si>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</si>
  <si>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</si>
  <si>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</si>
  <si>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</si>
  <si>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</si>
  <si>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</si>
  <si>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</si>
  <si>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</si>
  <si>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</si>
  <si>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</si>
  <si>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</si>
  <si>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</si>
  <si>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</si>
  <si>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</si>
  <si>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</si>
  <si>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</si>
  <si>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</si>
  <si>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</si>
  <si>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</si>
  <si>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</si>
  <si>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</si>
  <si>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</si>
  <si>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</si>
  <si>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</si>
  <si>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</si>
  <si>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</si>
  <si>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</si>
  <si>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</si>
  <si>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</si>
  <si>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</si>
  <si>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</si>
  <si>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</si>
  <si>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</si>
  <si>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</si>
  <si>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</si>
  <si>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</si>
  <si>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</si>
  <si>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</si>
  <si>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</si>
  <si>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</si>
  <si>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</si>
  <si>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</si>
  <si>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</si>
  <si>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</si>
  <si>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</si>
  <si>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</si>
  <si>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</si>
  <si>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</si>
  <si>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</si>
  <si>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</si>
  <si>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</si>
  <si>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</si>
  <si>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</si>
  <si>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</si>
  <si>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</si>
  <si>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</si>
  <si>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</si>
  <si>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</si>
  <si>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</si>
  <si>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</si>
  <si>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</si>
  <si>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</si>
  <si>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</si>
  <si>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</si>
  <si>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</si>
  <si>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</si>
  <si>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</si>
  <si>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</si>
  <si>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</si>
  <si>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</si>
  <si>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</si>
  <si>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</si>
  <si>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</si>
  <si>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</si>
  <si>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</si>
  <si>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</si>
  <si>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</si>
  <si>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</si>
  <si>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</si>
  <si>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</si>
  <si>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</si>
  <si>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</si>
  <si>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</si>
  <si>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</si>
  <si>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</si>
  <si>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</si>
  <si>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</si>
  <si>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</si>
  <si>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</si>
  <si>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</si>
  <si>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</si>
  <si>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</si>
  <si>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</si>
  <si>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</si>
  <si>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</si>
  <si>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</si>
  <si>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</si>
  <si>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</si>
  <si>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</si>
  <si>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</si>
  <si>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</si>
  <si>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</si>
  <si>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</si>
  <si>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</si>
  <si>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</si>
  <si>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</si>
  <si>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</si>
  <si>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</si>
  <si>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</si>
  <si>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</si>
  <si>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</si>
  <si>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</si>
  <si>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</si>
  <si>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</si>
  <si>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</si>
  <si>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</si>
  <si>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</si>
  <si>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</si>
  <si>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</si>
  <si>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</si>
  <si>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</si>
  <si>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</si>
  <si>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</si>
  <si>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</si>
  <si>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</si>
  <si>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</si>
  <si>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</si>
  <si>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</si>
  <si>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</si>
  <si>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</si>
  <si>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</si>
  <si>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</si>
  <si>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</si>
  <si>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</si>
  <si>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</si>
  <si>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</si>
  <si>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</si>
  <si>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</si>
  <si>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</si>
  <si>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</si>
  <si>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</si>
  <si>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</si>
  <si>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</si>
  <si>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</si>
  <si>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</si>
  <si>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</si>
  <si>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</si>
  <si>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</si>
  <si>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</si>
  <si>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</si>
  <si>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</si>
  <si>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</si>
  <si>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</si>
  <si>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</si>
  <si>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</si>
  <si>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</si>
  <si>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</si>
  <si>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</si>
  <si>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</si>
  <si>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</si>
  <si>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</si>
  <si>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</si>
  <si>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</si>
  <si>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</si>
  <si>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</si>
  <si>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</si>
  <si>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</si>
  <si>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</si>
  <si>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</si>
  <si>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</si>
  <si>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</si>
  <si>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</si>
  <si>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</si>
  <si>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</si>
  <si>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</si>
  <si>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</si>
  <si>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</si>
  <si>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</si>
  <si>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</si>
  <si>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</si>
  <si>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</si>
  <si>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</si>
  <si>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</si>
  <si>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</si>
  <si>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</si>
  <si>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</si>
  <si>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</si>
  <si>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</si>
  <si>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</si>
  <si>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</si>
  <si>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</si>
  <si>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</si>
  <si>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</si>
  <si>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</si>
  <si>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</si>
  <si>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</si>
  <si>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</si>
  <si>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</si>
  <si>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</si>
  <si>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</si>
  <si>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</si>
  <si>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</si>
  <si>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</si>
  <si>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</si>
  <si>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</si>
  <si>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</si>
  <si>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</si>
  <si>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</si>
  <si>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</si>
  <si>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</si>
  <si>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</si>
  <si>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</si>
  <si>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</si>
  <si>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</si>
  <si>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</si>
  <si>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</si>
  <si>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</si>
  <si>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</si>
  <si>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</si>
  <si>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</si>
  <si>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</si>
  <si>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</si>
  <si>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</si>
  <si>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</si>
  <si>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</si>
  <si>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</si>
  <si>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</si>
  <si>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</si>
  <si>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</si>
  <si>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</si>
  <si>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</si>
  <si>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</si>
  <si>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</si>
  <si>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</si>
  <si>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</si>
  <si>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</si>
  <si>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</si>
  <si>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</si>
  <si>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</si>
  <si>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</si>
  <si>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</si>
  <si>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</si>
  <si>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</si>
  <si>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</si>
  <si>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</si>
  <si>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</si>
  <si>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</si>
  <si>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</si>
  <si>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</si>
  <si>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</si>
  <si>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</si>
  <si>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</si>
  <si>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</si>
  <si>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</si>
  <si>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</si>
  <si>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</si>
  <si>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</si>
  <si>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</si>
  <si>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</si>
  <si>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</si>
  <si>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</si>
  <si>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</si>
  <si>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</si>
  <si>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</si>
  <si>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</si>
  <si>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</si>
  <si>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</si>
  <si>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</si>
  <si>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</si>
  <si>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</si>
  <si>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</si>
  <si>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</si>
  <si>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</si>
  <si>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</si>
  <si>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</si>
  <si>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</si>
  <si>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</si>
  <si>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</si>
  <si>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</si>
  <si>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</si>
  <si>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</si>
  <si>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</si>
  <si>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</si>
  <si>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</si>
  <si>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</si>
  <si>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</si>
  <si>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</si>
  <si>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</si>
  <si>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</si>
  <si>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</si>
  <si>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</si>
  <si>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</si>
  <si>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</si>
  <si>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</si>
  <si>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</si>
  <si>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</si>
  <si>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</si>
  <si>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</si>
  <si>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</si>
  <si>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</si>
  <si>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</si>
  <si>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</si>
  <si>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</si>
  <si>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</si>
  <si>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</si>
  <si>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</si>
  <si>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</si>
  <si>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</si>
  <si>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</si>
  <si>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</si>
  <si>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</si>
  <si>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</si>
  <si>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</si>
  <si>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</si>
  <si>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</si>
  <si>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</si>
  <si>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</si>
  <si>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</si>
  <si>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</si>
  <si>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</si>
  <si>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</si>
  <si>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</si>
  <si>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</si>
  <si>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</si>
  <si>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</si>
  <si>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</si>
  <si>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</si>
  <si>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</si>
  <si>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</si>
  <si>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</si>
  <si>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</si>
  <si>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</si>
  <si>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</si>
  <si>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</si>
  <si>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</si>
  <si>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</si>
  <si>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</si>
  <si>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</si>
  <si>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</si>
  <si>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</si>
  <si>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</si>
  <si>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</si>
  <si>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</si>
  <si>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</si>
  <si>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</si>
  <si>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</si>
  <si>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</si>
  <si>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</si>
  <si>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</si>
  <si>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</si>
  <si>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</si>
  <si>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</si>
  <si>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</si>
  <si>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</si>
  <si>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</si>
  <si>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</si>
  <si>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</si>
  <si>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</si>
  <si>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</si>
  <si>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</si>
  <si>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</si>
  <si>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</si>
  <si>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</si>
  <si>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</si>
  <si>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</si>
  <si>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</si>
  <si>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</si>
  <si>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</si>
  <si>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</si>
  <si>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</si>
  <si>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</si>
  <si>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</si>
  <si>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</si>
  <si>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</si>
  <si>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</si>
  <si>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</si>
  <si>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</si>
  <si>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</si>
  <si>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</si>
  <si>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</si>
  <si>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</si>
  <si>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</si>
  <si>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</si>
  <si>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</si>
  <si>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</si>
  <si>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</si>
  <si>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</si>
  <si>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</si>
  <si>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</si>
  <si>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</si>
  <si>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</si>
  <si>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</si>
  <si>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</si>
  <si>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</si>
  <si>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</si>
  <si>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</si>
  <si>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</si>
  <si>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</si>
  <si>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</si>
  <si>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</si>
  <si>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</si>
  <si>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</si>
  <si>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</si>
  <si>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</si>
  <si>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</si>
  <si>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</si>
  <si>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</si>
  <si>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</si>
  <si>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</si>
  <si>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</si>
  <si>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</si>
  <si>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</si>
  <si>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</si>
  <si>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</si>
  <si>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</si>
  <si>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</si>
  <si>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</si>
  <si>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</si>
  <si>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</si>
  <si>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</si>
  <si>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</si>
  <si>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</si>
  <si>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</si>
  <si>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</si>
  <si>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</si>
  <si>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</si>
  <si>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</si>
  <si>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</si>
  <si>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</si>
  <si>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</si>
  <si>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</si>
  <si>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</si>
  <si>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</si>
  <si>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</si>
  <si>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</si>
  <si>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</si>
  <si>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</si>
  <si>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</si>
  <si>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</si>
  <si>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</si>
  <si>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</si>
  <si>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</si>
  <si>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</si>
  <si>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</si>
  <si>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</si>
  <si>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</si>
  <si>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</si>
  <si>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</si>
  <si>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</si>
  <si>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</si>
  <si>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</si>
  <si>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</si>
  <si>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</si>
  <si>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</si>
  <si>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</si>
  <si>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</si>
  <si>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</si>
  <si>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</si>
  <si>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</si>
  <si>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</si>
  <si>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</si>
  <si>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</si>
  <si>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</si>
  <si>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</si>
  <si>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</si>
  <si>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</si>
  <si>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</si>
  <si>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</si>
  <si>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</si>
  <si>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</si>
  <si>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</si>
  <si>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</si>
  <si>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</si>
  <si>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</si>
  <si>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</si>
  <si>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</si>
  <si>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</si>
  <si>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</si>
  <si>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</si>
  <si>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</si>
  <si>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</si>
  <si>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</si>
  <si>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</si>
  <si>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</si>
  <si>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</si>
  <si>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</si>
  <si>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</si>
  <si>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</si>
  <si>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</si>
  <si>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</si>
  <si>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</si>
  <si>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</si>
  <si>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</si>
  <si>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</si>
  <si>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</si>
  <si>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</si>
  <si>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</si>
  <si>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</si>
  <si>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</si>
  <si>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</si>
  <si>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</si>
  <si>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</si>
  <si>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</si>
  <si>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</si>
  <si>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</si>
  <si>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</si>
  <si>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</si>
  <si>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</si>
  <si>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</si>
  <si>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</si>
  <si>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</si>
  <si>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</si>
  <si>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</si>
  <si>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</si>
  <si>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</si>
  <si>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</si>
  <si>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</si>
  <si>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</si>
  <si>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</si>
  <si>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</si>
  <si>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</si>
  <si>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</si>
  <si>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</si>
  <si>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</si>
  <si>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</si>
  <si>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</si>
  <si>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</si>
  <si>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</si>
  <si>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</si>
  <si>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</si>
  <si>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</si>
  <si>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</si>
  <si>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</si>
  <si>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</si>
  <si>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</si>
  <si>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</si>
  <si>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</si>
  <si>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</si>
  <si>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</si>
  <si>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</si>
  <si>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</si>
  <si>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</si>
  <si>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</si>
  <si>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</si>
  <si>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</si>
  <si>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</si>
  <si>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</si>
  <si>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</si>
  <si>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</si>
  <si>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</si>
  <si>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</si>
  <si>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</si>
  <si>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</si>
  <si>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</si>
  <si>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</si>
  <si>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</si>
  <si>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</si>
  <si>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</si>
  <si>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</si>
  <si>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</si>
  <si>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</si>
  <si>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</si>
  <si>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</si>
  <si>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</si>
  <si>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</si>
  <si>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</si>
  <si>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</si>
  <si>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</si>
  <si>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</si>
  <si>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</si>
  <si>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</si>
  <si>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</si>
  <si>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</si>
  <si>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</si>
  <si>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</si>
  <si>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</si>
  <si>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</si>
  <si>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</si>
  <si>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</si>
  <si>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</si>
  <si>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</si>
  <si>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</si>
  <si>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</si>
  <si>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</si>
  <si>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</si>
  <si>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</si>
  <si>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</si>
  <si>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</si>
  <si>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</si>
  <si>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</si>
  <si>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</si>
  <si>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</si>
  <si>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</si>
  <si>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</si>
  <si>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</si>
  <si>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</si>
  <si>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</si>
  <si>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</si>
  <si>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</si>
  <si>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</si>
  <si>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</si>
  <si>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</si>
  <si>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</si>
  <si>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</si>
  <si>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</si>
  <si>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</si>
  <si>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</si>
  <si>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</si>
  <si>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</si>
  <si>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</si>
  <si>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</si>
  <si>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</si>
  <si>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</si>
  <si>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</si>
  <si>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</si>
  <si>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</si>
  <si>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</si>
  <si>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</si>
  <si>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</si>
  <si>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</si>
  <si>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</si>
  <si>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</si>
  <si>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</si>
  <si>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</si>
  <si>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</si>
  <si>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</si>
  <si>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</si>
  <si>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</si>
  <si>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</si>
  <si>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</si>
  <si>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</si>
  <si>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</si>
  <si>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</si>
  <si>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</si>
  <si>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</si>
  <si>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</si>
  <si>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</si>
  <si>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</si>
  <si>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</si>
  <si>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</si>
  <si>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</si>
  <si>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</si>
  <si>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</si>
  <si>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</si>
  <si>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</si>
  <si>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</si>
  <si>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</si>
  <si>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</si>
  <si>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</si>
  <si>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</si>
  <si>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</si>
  <si>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</si>
  <si>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</si>
  <si>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</si>
  <si>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</si>
  <si>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</si>
  <si>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</si>
  <si>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</si>
  <si>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</si>
  <si>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</si>
  <si>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</si>
  <si>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</si>
  <si>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</si>
  <si>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</si>
  <si>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</si>
  <si>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</si>
  <si>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</si>
  <si>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</si>
  <si>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</si>
  <si>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</si>
  <si>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</si>
  <si>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</si>
  <si>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</si>
  <si>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</si>
  <si>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</si>
  <si>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</si>
  <si>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</si>
  <si>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</si>
  <si>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</si>
  <si>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</si>
  <si>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</si>
  <si>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</si>
  <si>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</si>
  <si>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</si>
  <si>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</si>
  <si>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</si>
  <si>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</si>
  <si>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</si>
  <si>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</si>
  <si>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</si>
  <si>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</si>
  <si>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</si>
  <si>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</si>
  <si>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</si>
  <si>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</si>
  <si>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</si>
  <si>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</si>
  <si>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</si>
  <si>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</si>
  <si>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</si>
  <si>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</si>
  <si>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</si>
  <si>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</si>
  <si>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</si>
  <si>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</si>
  <si>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</si>
  <si>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</si>
  <si>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</si>
  <si>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</si>
  <si>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</si>
  <si>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</si>
  <si>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</si>
  <si>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</si>
  <si>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</si>
  <si>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</si>
  <si>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</si>
  <si>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</si>
  <si>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</si>
  <si>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</si>
  <si>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</si>
  <si>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</si>
  <si>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</si>
  <si>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</si>
  <si>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</si>
  <si>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</si>
  <si>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</si>
  <si>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</si>
  <si>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</si>
  <si>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</si>
  <si>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</si>
  <si>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</si>
  <si>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</si>
  <si>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</si>
  <si>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</si>
  <si>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</si>
  <si>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</si>
  <si>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</si>
  <si>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</si>
  <si>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</si>
  <si>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</si>
  <si>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</si>
  <si>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</si>
  <si>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</si>
  <si>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</si>
  <si>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</si>
  <si>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</si>
  <si>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</si>
  <si>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</si>
  <si>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</si>
  <si>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</si>
  <si>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</si>
  <si>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</si>
  <si>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</si>
  <si>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</si>
  <si>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</si>
  <si>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</si>
  <si>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</si>
  <si>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</si>
  <si>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</si>
  <si>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</si>
  <si>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</si>
  <si>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</si>
  <si>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</si>
  <si>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</si>
  <si>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</si>
  <si>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</si>
  <si>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</si>
  <si>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</si>
  <si>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</si>
  <si>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</si>
  <si>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</si>
  <si>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</si>
  <si>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</si>
  <si>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</si>
  <si>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</si>
  <si>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</si>
  <si>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</si>
  <si>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</si>
  <si>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</si>
  <si>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</si>
  <si>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</si>
  <si>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</si>
  <si>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</si>
  <si>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</si>
  <si>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</si>
  <si>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</si>
  <si>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</si>
  <si>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</si>
  <si>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</si>
  <si>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</si>
  <si>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</si>
  <si>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</si>
  <si>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</si>
  <si>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</si>
  <si>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</si>
  <si>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</si>
  <si>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</si>
  <si>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</si>
  <si>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</si>
  <si>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</si>
  <si>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</si>
  <si>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</si>
  <si>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</si>
  <si>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</si>
  <si>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</si>
  <si>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</si>
  <si>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</si>
  <si>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</si>
  <si>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</si>
  <si>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</si>
  <si>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</si>
  <si>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</si>
  <si>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</si>
  <si>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</si>
  <si>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</si>
  <si>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</si>
  <si>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</si>
  <si>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</si>
  <si>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</si>
  <si>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</si>
  <si>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</si>
  <si>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</si>
  <si>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</si>
  <si>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</si>
  <si>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</si>
  <si>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</si>
  <si>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</si>
  <si>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</si>
  <si>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</si>
  <si>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</si>
  <si>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</si>
  <si>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</si>
  <si>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</si>
  <si>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</si>
  <si>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</si>
  <si>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</si>
  <si>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</si>
  <si>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</si>
  <si>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</si>
  <si>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</si>
  <si>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</si>
  <si>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</si>
  <si>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</si>
  <si>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</si>
  <si>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</si>
  <si>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</si>
  <si>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</si>
  <si>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</si>
  <si>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</si>
  <si>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</si>
  <si>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</si>
  <si>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</si>
  <si>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</si>
  <si>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</si>
  <si>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</si>
  <si>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</si>
  <si>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</si>
  <si>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</si>
  <si>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</si>
  <si>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</si>
  <si>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</si>
  <si>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</si>
  <si>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</si>
  <si>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</si>
  <si>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</si>
  <si>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</si>
  <si>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</si>
  <si>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</si>
  <si>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</si>
  <si>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</si>
  <si>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</si>
  <si>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</si>
  <si>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</si>
  <si>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</si>
  <si>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</si>
  <si>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</si>
  <si>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</si>
  <si>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</si>
  <si>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</si>
  <si>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</si>
  <si>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</si>
  <si>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</si>
  <si>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</si>
  <si>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</si>
  <si>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</si>
  <si>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</si>
  <si>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</si>
  <si>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</si>
  <si>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</si>
  <si>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</si>
  <si>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</si>
  <si>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</si>
  <si>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</si>
  <si>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</si>
  <si>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</si>
  <si>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</si>
  <si>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</si>
  <si>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</si>
  <si>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</si>
  <si>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</si>
  <si>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</si>
  <si>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</si>
  <si>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</si>
  <si>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</si>
  <si>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</si>
  <si>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</si>
  <si>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</si>
  <si>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</si>
  <si>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</si>
  <si>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</si>
  <si>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</si>
  <si>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</si>
  <si>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</si>
  <si>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</si>
  <si>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</si>
  <si>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</si>
  <si>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</si>
  <si>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</si>
  <si>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</si>
  <si>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</si>
  <si>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</si>
  <si>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</si>
  <si>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</si>
  <si>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</si>
  <si>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</si>
  <si>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</si>
  <si>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</si>
  <si>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</si>
  <si>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</si>
  <si>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</si>
  <si>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</si>
  <si>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</si>
  <si>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</si>
  <si>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</si>
  <si>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</si>
  <si>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</si>
  <si>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</si>
  <si>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</si>
  <si>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</si>
  <si>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</si>
  <si>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</si>
  <si>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</si>
  <si>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</si>
  <si>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</si>
  <si>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</si>
  <si>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</si>
  <si>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</si>
  <si>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</si>
  <si>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</si>
  <si>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</si>
  <si>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</si>
  <si>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</si>
  <si>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</si>
  <si>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</si>
  <si>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</si>
  <si>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</si>
  <si>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</si>
  <si>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</si>
  <si>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</si>
  <si>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</si>
  <si>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</si>
  <si>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</si>
  <si>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</si>
  <si>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</si>
  <si>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</si>
  <si>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</si>
  <si>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</si>
  <si>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</si>
  <si>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</si>
  <si>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</si>
  <si>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</si>
  <si>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</si>
  <si>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</si>
  <si>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</si>
  <si>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</si>
  <si>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</si>
  <si>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</si>
  <si>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</si>
  <si>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</si>
  <si>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</si>
  <si>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</si>
  <si>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</si>
  <si>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</si>
  <si>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</si>
  <si>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</si>
  <si>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</si>
  <si>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</si>
  <si>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</si>
  <si>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</si>
  <si>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</si>
  <si>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</si>
  <si>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</si>
  <si>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</si>
  <si>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</si>
  <si>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</si>
  <si>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</si>
  <si>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</si>
  <si>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</si>
  <si>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</si>
  <si>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</si>
  <si>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</si>
  <si>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</si>
  <si>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</si>
  <si>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</si>
  <si>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</si>
  <si>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</si>
  <si>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</si>
  <si>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</si>
  <si>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</si>
  <si>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</si>
  <si>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</si>
  <si>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</si>
  <si>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</si>
  <si>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</si>
  <si>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</si>
  <si>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</si>
  <si>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</si>
  <si>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</si>
  <si>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</si>
  <si>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</si>
  <si>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</si>
  <si>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</si>
  <si>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</si>
  <si>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</si>
  <si>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</si>
  <si>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</si>
  <si>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</si>
  <si>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</si>
  <si>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</si>
  <si>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</si>
  <si>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</si>
  <si>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</si>
  <si>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</si>
  <si>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</si>
  <si>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</si>
  <si>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</si>
  <si>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</si>
  <si>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</si>
  <si>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</si>
  <si>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</si>
  <si>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</si>
  <si>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</si>
  <si>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</si>
  <si>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</si>
  <si>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</si>
  <si>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</si>
  <si>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</si>
  <si>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</si>
  <si>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</si>
  <si>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</si>
  <si>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</si>
  <si>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</si>
  <si>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</si>
  <si>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</si>
  <si>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</si>
  <si>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</si>
  <si>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</si>
  <si>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</si>
  <si>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</si>
  <si>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</si>
  <si>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</si>
  <si>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</si>
  <si>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</si>
  <si>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</si>
  <si>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</si>
  <si>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</si>
  <si>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</si>
  <si>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</si>
  <si>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</si>
  <si>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</si>
  <si>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</si>
  <si>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</si>
  <si>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</si>
  <si>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</si>
  <si>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</si>
  <si>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</si>
  <si>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</si>
  <si>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</si>
  <si>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</si>
  <si>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</si>
  <si>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</si>
  <si>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</si>
  <si>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</si>
  <si>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</si>
  <si>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</si>
  <si>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</si>
  <si>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</si>
  <si>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</si>
  <si>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</si>
  <si>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</si>
  <si>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</si>
  <si>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</si>
  <si>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</si>
  <si>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</si>
  <si>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</si>
  <si>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</si>
  <si>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</si>
  <si>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</si>
  <si>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</si>
  <si>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</si>
  <si>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</si>
  <si>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</si>
  <si>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</si>
  <si>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</si>
  <si>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</si>
  <si>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</si>
  <si>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</si>
  <si>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</si>
  <si>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</si>
  <si>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</si>
  <si>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</si>
  <si>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</si>
  <si>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</si>
  <si>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</si>
  <si>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</si>
  <si>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</si>
  <si>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</si>
  <si>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</si>
  <si>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</si>
  <si>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</si>
  <si>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</si>
  <si>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</si>
  <si>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</si>
  <si>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</si>
  <si>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</si>
  <si>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</si>
  <si>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</si>
  <si>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</si>
  <si>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</si>
  <si>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</si>
  <si>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</si>
  <si>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</si>
  <si>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</si>
  <si>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</si>
  <si>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</si>
  <si>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</si>
  <si>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</si>
  <si>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</si>
  <si>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</si>
  <si>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</si>
  <si>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</si>
  <si>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</si>
  <si>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</si>
  <si>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</si>
  <si>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</si>
  <si>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</si>
  <si>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</si>
  <si>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</si>
  <si>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</si>
  <si>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</si>
  <si>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</si>
  <si>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</si>
  <si>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</si>
  <si>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</si>
  <si>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</si>
  <si>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</si>
  <si>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</si>
  <si>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</si>
  <si>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</si>
  <si>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</si>
  <si>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</si>
  <si>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</si>
  <si>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</si>
  <si>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</si>
  <si>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</si>
  <si>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</si>
  <si>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</si>
  <si>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</si>
  <si>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</si>
  <si>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</si>
  <si>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</si>
  <si>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</si>
  <si>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</si>
  <si>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</si>
  <si>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</si>
  <si>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</si>
  <si>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</si>
  <si>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</si>
  <si>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</si>
  <si>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</si>
  <si>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</si>
  <si>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</si>
  <si>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</si>
  <si>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</si>
  <si>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</si>
  <si>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</si>
  <si>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</si>
  <si>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</si>
  <si>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</si>
  <si>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</si>
  <si>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</si>
  <si>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</si>
  <si>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</si>
  <si>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</si>
  <si>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</si>
  <si>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</si>
  <si>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</si>
  <si>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</si>
  <si>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</si>
  <si>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</si>
  <si>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</si>
  <si>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</si>
  <si>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</si>
  <si>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</si>
  <si>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</si>
  <si>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</si>
  <si>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</si>
  <si>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</si>
  <si>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</si>
  <si>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</si>
  <si>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</si>
  <si>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</si>
  <si>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</si>
  <si>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</si>
  <si>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</si>
  <si>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</si>
  <si>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</si>
  <si>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</si>
  <si>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</si>
  <si>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</si>
  <si>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</si>
  <si>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</si>
  <si>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</si>
  <si>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</si>
  <si>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</si>
  <si>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</si>
  <si>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</si>
  <si>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</si>
  <si>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</si>
  <si>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</si>
  <si>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</si>
  <si>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</si>
  <si>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</si>
  <si>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</si>
  <si>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</si>
  <si>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</si>
  <si>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</si>
  <si>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</si>
  <si>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</si>
  <si>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</si>
  <si>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</si>
  <si>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</si>
  <si>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</si>
  <si>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</si>
  <si>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</si>
  <si>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</si>
  <si>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</si>
  <si>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</si>
  <si>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</si>
  <si>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</si>
  <si>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</si>
  <si>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</si>
  <si>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</si>
  <si>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</si>
  <si>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</si>
  <si>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</si>
  <si>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</si>
  <si>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</si>
  <si>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</si>
  <si>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</si>
  <si>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</si>
  <si>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</si>
  <si>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</si>
  <si>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</si>
  <si>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</si>
  <si>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</si>
  <si>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</si>
  <si>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</si>
  <si>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</si>
  <si>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</si>
  <si>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</si>
  <si>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</si>
  <si>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</si>
  <si>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</si>
  <si>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</si>
  <si>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</si>
  <si>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</si>
  <si>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</si>
  <si>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</si>
  <si>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</si>
  <si>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</si>
  <si>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</si>
  <si>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</si>
  <si>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</si>
  <si>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</si>
  <si>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</si>
  <si>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</si>
  <si>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</si>
  <si>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</si>
  <si>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</si>
  <si>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</si>
  <si>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</si>
  <si>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</si>
  <si>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</si>
  <si>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</si>
  <si>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</si>
  <si>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</si>
  <si>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</si>
  <si>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</si>
  <si>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</si>
  <si>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</si>
  <si>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</si>
  <si>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</si>
  <si>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</si>
  <si>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</si>
  <si>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</si>
  <si>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</si>
  <si>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</si>
  <si>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</si>
  <si>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</si>
  <si>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</si>
  <si>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</si>
  <si>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</si>
  <si>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</si>
  <si>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</si>
  <si>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</si>
  <si>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</si>
  <si>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</si>
  <si>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</si>
  <si>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</si>
  <si>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</si>
  <si>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</si>
  <si>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</si>
  <si>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</si>
  <si>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</si>
  <si>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</si>
  <si>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</si>
  <si>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</si>
  <si>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</si>
  <si>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</si>
  <si>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</si>
  <si>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</si>
  <si>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</si>
  <si>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</si>
  <si>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</si>
  <si>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</si>
  <si>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</si>
  <si>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</si>
  <si>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</si>
  <si>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</si>
  <si>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</si>
  <si>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</si>
  <si>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</si>
  <si>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</si>
  <si>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</si>
  <si>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</si>
  <si>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</si>
  <si>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</si>
  <si>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</si>
  <si>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</si>
  <si>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</si>
  <si>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</si>
  <si>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</si>
  <si>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</si>
  <si>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</si>
  <si>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</si>
  <si>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</si>
  <si>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</si>
  <si>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</si>
  <si>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</si>
  <si>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</si>
  <si>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</si>
  <si>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</si>
  <si>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</si>
  <si>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</si>
  <si>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</si>
  <si>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</si>
  <si>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</si>
  <si>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</si>
  <si>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</si>
  <si>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</si>
  <si>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</si>
  <si>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</si>
  <si>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</si>
  <si>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</si>
  <si>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</si>
  <si>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</si>
  <si>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</si>
  <si>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</si>
  <si>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</si>
  <si>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</si>
  <si>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</si>
  <si>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</si>
  <si>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</si>
  <si>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</si>
  <si>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</si>
  <si>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</si>
  <si>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</si>
  <si>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</si>
  <si>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</si>
  <si>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</si>
  <si>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</si>
  <si>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</si>
  <si>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</si>
  <si>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</si>
  <si>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</si>
  <si>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</si>
  <si>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</si>
  <si>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</si>
  <si>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</si>
  <si>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</si>
  <si>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</si>
  <si>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</si>
  <si>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</si>
  <si>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</si>
  <si>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</si>
  <si>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</si>
  <si>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</si>
  <si>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</si>
  <si>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</si>
  <si>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</si>
  <si>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</si>
  <si>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</si>
  <si>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</si>
  <si>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</si>
  <si>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</si>
  <si>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</si>
  <si>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</si>
  <si>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</si>
  <si>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</si>
  <si>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</si>
  <si>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</si>
  <si>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</si>
  <si>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</si>
  <si>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</si>
  <si>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</si>
  <si>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</si>
  <si>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</si>
  <si>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</si>
  <si>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</si>
  <si>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</si>
  <si>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</si>
  <si>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</si>
  <si>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</si>
  <si>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</si>
  <si>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</si>
  <si>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</si>
  <si>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</si>
  <si>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</si>
  <si>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</si>
  <si>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</si>
  <si>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</si>
  <si>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</si>
  <si>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</si>
  <si>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</si>
  <si>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</si>
  <si>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</si>
  <si>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</si>
  <si>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</si>
  <si>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</si>
  <si>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</si>
  <si>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</si>
  <si>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</si>
  <si>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</si>
  <si>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</si>
  <si>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</si>
  <si>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</si>
  <si>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</si>
  <si>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</si>
  <si>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</si>
  <si>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</si>
  <si>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</si>
  <si>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</si>
  <si>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</si>
  <si>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</si>
  <si>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</si>
  <si>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</si>
  <si>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</si>
  <si>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</si>
  <si>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</si>
  <si>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</si>
  <si>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</si>
  <si>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</si>
  <si>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</si>
  <si>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</si>
  <si>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</si>
  <si>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</si>
  <si>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</si>
  <si>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</si>
  <si>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</si>
  <si>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</si>
  <si>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</si>
  <si>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</si>
  <si>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</si>
  <si>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</si>
  <si>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</si>
  <si>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</si>
  <si>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</si>
  <si>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</si>
  <si>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</si>
  <si>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</si>
  <si>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</si>
  <si>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</si>
  <si>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</si>
  <si>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</si>
  <si>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</si>
  <si>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</si>
  <si>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</si>
  <si>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</si>
  <si>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</si>
  <si>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</si>
  <si>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</si>
  <si>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</si>
  <si>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</si>
  <si>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</si>
  <si>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</si>
  <si>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</si>
  <si>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</si>
  <si>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</si>
  <si>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</si>
  <si>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</si>
  <si>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</si>
  <si>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</si>
  <si>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</si>
  <si>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</si>
  <si>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</si>
  <si>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</si>
  <si>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</si>
  <si>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</si>
  <si>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</si>
  <si>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</si>
  <si>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</si>
  <si>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</si>
  <si>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</si>
  <si>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</si>
  <si>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</si>
  <si>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</si>
  <si>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</si>
  <si>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</si>
  <si>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</si>
  <si>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</si>
  <si>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</si>
  <si>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</si>
  <si>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</si>
  <si>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</si>
  <si>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</si>
  <si>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</si>
  <si>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</si>
  <si>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</si>
  <si>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</si>
  <si>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</si>
  <si>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</si>
  <si>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</si>
  <si>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</si>
  <si>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</si>
  <si>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</si>
  <si>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</si>
  <si>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</si>
  <si>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</si>
  <si>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</si>
  <si>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</si>
  <si>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</si>
  <si>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</si>
  <si>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</si>
  <si>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</si>
  <si>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</si>
  <si>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</si>
  <si>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</si>
  <si>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</si>
  <si>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</si>
  <si>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</si>
  <si>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</si>
  <si>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</si>
  <si>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</si>
  <si>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</si>
  <si>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</si>
  <si>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</si>
  <si>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</si>
  <si>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</si>
  <si>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</si>
  <si>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</si>
  <si>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</si>
  <si>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</si>
  <si>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</si>
  <si>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</si>
  <si>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</si>
  <si>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</si>
  <si>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</si>
  <si>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</si>
  <si>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</si>
  <si>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</si>
  <si>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</si>
  <si>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</si>
  <si>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</si>
  <si>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</si>
  <si>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</si>
  <si>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</si>
  <si>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</si>
  <si>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</si>
  <si>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</si>
  <si>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</si>
  <si>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</si>
  <si>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</si>
  <si>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</si>
  <si>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</si>
  <si>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</si>
  <si>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</si>
  <si>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</si>
  <si>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</si>
  <si>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</si>
  <si>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</si>
  <si>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</si>
  <si>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</si>
  <si>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</si>
  <si>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</si>
  <si>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</si>
  <si>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</si>
  <si>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</si>
  <si>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</si>
  <si>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</si>
  <si>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</si>
  <si>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</si>
  <si>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</si>
  <si>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</si>
  <si>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</si>
  <si>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</si>
  <si>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</si>
  <si>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</si>
  <si>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</si>
  <si>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</si>
  <si>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</si>
  <si>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</si>
  <si>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</si>
  <si>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</si>
  <si>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</si>
  <si>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</si>
  <si>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</si>
  <si>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</si>
  <si>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</si>
  <si>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</si>
  <si>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</si>
  <si>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</si>
  <si>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</si>
  <si>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</si>
  <si>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</si>
  <si>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</si>
  <si>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</si>
  <si>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</si>
  <si>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</si>
  <si>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</si>
  <si>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</si>
  <si>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</si>
  <si>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</si>
  <si>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</si>
  <si>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</si>
  <si>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</si>
  <si>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</si>
  <si>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</si>
  <si>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</si>
  <si>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</si>
  <si>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</si>
  <si>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</si>
  <si>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</si>
  <si>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</si>
  <si>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</si>
  <si>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</si>
  <si>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</si>
  <si>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</si>
  <si>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</si>
  <si>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</si>
  <si>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</si>
  <si>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</si>
  <si>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</si>
  <si>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</si>
  <si>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</si>
  <si>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</si>
  <si>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</si>
  <si>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</si>
  <si>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</si>
  <si>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</si>
  <si>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</si>
  <si>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</si>
  <si>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</si>
  <si>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</si>
  <si>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</si>
  <si>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</si>
  <si>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</si>
  <si>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</si>
  <si>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</si>
  <si>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</si>
  <si>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</si>
  <si>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</si>
  <si>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</si>
  <si>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</si>
  <si>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</si>
  <si>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</si>
  <si>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</si>
  <si>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</si>
  <si>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</si>
  <si>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</si>
  <si>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</si>
  <si>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</si>
  <si>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</si>
  <si>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</si>
  <si>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</si>
  <si>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</si>
  <si>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</si>
  <si>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</si>
  <si>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</si>
  <si>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</si>
  <si>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</si>
  <si>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</si>
  <si>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</si>
  <si>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</si>
  <si>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</si>
  <si>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</si>
  <si>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</si>
  <si>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</si>
  <si>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</si>
  <si>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</si>
  <si>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</si>
  <si>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</si>
  <si>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</si>
  <si>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</si>
  <si>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</si>
  <si>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</si>
  <si>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</si>
  <si>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</si>
  <si>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</si>
  <si>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</si>
  <si>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</si>
  <si>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</si>
  <si>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</si>
  <si>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</si>
  <si>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</si>
  <si>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</si>
  <si>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</si>
  <si>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</si>
  <si>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</si>
  <si>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</si>
  <si>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</si>
  <si>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</si>
  <si>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</si>
  <si>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</si>
  <si>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</si>
  <si>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</si>
  <si>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</si>
  <si>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</si>
  <si>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</si>
  <si>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</si>
  <si>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</si>
  <si>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</si>
  <si>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</si>
  <si>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</si>
  <si>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</si>
  <si>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</si>
  <si>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</si>
  <si>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</si>
  <si>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</si>
  <si>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</si>
  <si>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</si>
  <si>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</si>
  <si>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</si>
  <si>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</si>
  <si>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</si>
  <si>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</si>
  <si>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</si>
  <si>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</si>
  <si>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</si>
  <si>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</si>
  <si>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</si>
  <si>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</si>
  <si>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</si>
  <si>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</si>
  <si>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</si>
  <si>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</si>
  <si>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</si>
  <si>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</si>
  <si>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</si>
  <si>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</si>
  <si>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</si>
  <si>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</si>
  <si>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</si>
  <si>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</si>
  <si>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</si>
  <si>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</si>
  <si>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</si>
  <si>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</si>
  <si>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</si>
  <si>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</si>
  <si>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</si>
  <si>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</si>
  <si>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</si>
  <si>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</si>
  <si>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</si>
  <si>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</si>
  <si>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</si>
  <si>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</si>
  <si>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</si>
  <si>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</si>
  <si>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</si>
  <si>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</si>
  <si>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</si>
  <si>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</si>
  <si>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</si>
  <si>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</si>
  <si>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</si>
  <si>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</si>
  <si>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</si>
  <si>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</si>
  <si>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</si>
  <si>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</si>
  <si>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</si>
  <si>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</si>
  <si>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</si>
  <si>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</si>
  <si>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</si>
  <si>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</si>
  <si>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</si>
  <si>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</si>
  <si>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</si>
  <si>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</si>
  <si>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</si>
  <si>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</si>
  <si>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</si>
  <si>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</si>
  <si>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</si>
  <si>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</si>
  <si>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</si>
  <si>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</si>
  <si>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</si>
  <si>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</si>
  <si>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</si>
  <si>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</si>
  <si>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</si>
  <si>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</si>
  <si>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</si>
  <si>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</si>
  <si>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</si>
  <si>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</si>
  <si>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</si>
  <si>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</si>
  <si>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</si>
  <si>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</si>
  <si>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</si>
  <si>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</si>
  <si>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</si>
  <si>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</si>
  <si>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</si>
  <si>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</si>
  <si>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</si>
  <si>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</si>
  <si>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</si>
  <si>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</si>
  <si>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</si>
  <si>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</si>
  <si>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</si>
  <si>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</si>
  <si>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</si>
  <si>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</si>
  <si>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</si>
  <si>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</si>
  <si>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</si>
  <si>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</si>
  <si>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</si>
  <si>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</si>
  <si>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</si>
  <si>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</si>
  <si>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</si>
  <si>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</si>
  <si>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</si>
  <si>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</si>
  <si>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</si>
  <si>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</si>
  <si>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</si>
  <si>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</si>
  <si>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</si>
  <si>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</si>
  <si>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</si>
  <si>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</si>
  <si>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</si>
  <si>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</si>
  <si>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</si>
  <si>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</si>
  <si>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</si>
  <si>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</si>
  <si>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</si>
  <si>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</si>
  <si>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</si>
  <si>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</si>
  <si>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</si>
  <si>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</si>
  <si>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</si>
  <si>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</si>
  <si>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</si>
  <si>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</si>
  <si>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</si>
  <si>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</si>
  <si>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</si>
  <si>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</si>
  <si>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</si>
  <si>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</si>
  <si>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</si>
  <si>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</si>
  <si>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</si>
  <si>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</si>
  <si>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</si>
  <si>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</si>
  <si>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</si>
  <si>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</si>
  <si>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</si>
  <si>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</si>
  <si>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</si>
  <si>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</si>
  <si>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</si>
  <si>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</si>
  <si>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</si>
  <si>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</si>
  <si>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</si>
  <si>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</si>
  <si>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</si>
  <si>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</si>
  <si>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</si>
  <si>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</si>
  <si>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</si>
  <si>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</si>
  <si>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</si>
  <si>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</si>
  <si>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</si>
  <si>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</si>
  <si>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</si>
  <si>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</si>
  <si>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</si>
  <si>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</si>
  <si>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</si>
  <si>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</si>
  <si>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</si>
  <si>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</si>
  <si>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</si>
  <si>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</si>
  <si>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</si>
  <si>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</si>
  <si>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</si>
  <si>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</si>
  <si>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</si>
  <si>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</si>
  <si>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</si>
  <si>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</si>
  <si>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</si>
  <si>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</si>
  <si>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</si>
  <si>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</si>
  <si>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</si>
  <si>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</si>
  <si>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</si>
  <si>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</si>
  <si>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</si>
  <si>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</si>
  <si>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</si>
  <si>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</si>
  <si>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</si>
  <si>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</si>
  <si>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</si>
  <si>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</si>
  <si>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</si>
  <si>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</si>
  <si>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</si>
  <si>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</si>
  <si>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</si>
  <si>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</si>
  <si>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</si>
  <si>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</si>
  <si>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</si>
  <si>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</si>
  <si>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</si>
  <si>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</si>
  <si>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</si>
  <si>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</si>
  <si>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</si>
  <si>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</si>
  <si>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</si>
  <si>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</si>
  <si>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</si>
  <si>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</si>
  <si>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</si>
  <si>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</si>
  <si>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</si>
  <si>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</si>
  <si>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</si>
  <si>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</si>
  <si>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</si>
  <si>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</si>
  <si>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</si>
  <si>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</si>
  <si>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</si>
  <si>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</si>
  <si>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</si>
  <si>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</si>
  <si>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</si>
  <si>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</si>
  <si>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</si>
  <si>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</si>
  <si>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</si>
  <si>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</si>
  <si>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</si>
  <si>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</si>
  <si>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</si>
  <si>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</si>
  <si>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</si>
  <si>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</si>
  <si>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</si>
  <si>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</si>
  <si>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</si>
  <si>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</si>
  <si>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</si>
  <si>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</si>
  <si>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</si>
  <si>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</si>
  <si>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</si>
  <si>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</si>
  <si>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</si>
  <si>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</si>
  <si>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</si>
  <si>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</si>
  <si>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</si>
  <si>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</si>
  <si>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</si>
  <si>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</si>
  <si>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</si>
  <si>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</si>
  <si>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</si>
  <si>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</si>
  <si>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</si>
  <si>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</si>
  <si>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</si>
  <si>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</si>
  <si>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</si>
  <si>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</si>
  <si>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</si>
  <si>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</si>
  <si>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</si>
  <si>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</si>
  <si>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</si>
  <si>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</si>
  <si>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</si>
  <si>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</si>
  <si>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</si>
  <si>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</si>
  <si>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</si>
  <si>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</si>
  <si>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</si>
  <si>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</si>
  <si>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</si>
  <si>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</si>
  <si>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</si>
  <si>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</si>
  <si>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</si>
  <si>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</si>
  <si>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</si>
  <si>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</si>
  <si>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</si>
  <si>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</si>
  <si>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</si>
  <si>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</si>
  <si>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</si>
  <si>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</si>
  <si>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</si>
  <si>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</si>
  <si>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</si>
  <si>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</si>
  <si>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</si>
  <si>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</si>
  <si>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</si>
  <si>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</si>
  <si>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</si>
  <si>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</si>
  <si>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</si>
  <si>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</si>
  <si>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</si>
  <si>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</si>
  <si>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</si>
  <si>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</si>
  <si>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</si>
  <si>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</si>
  <si>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</si>
  <si>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</si>
  <si>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</si>
  <si>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</si>
  <si>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</si>
  <si>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</si>
  <si>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</si>
  <si>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</si>
  <si>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</si>
  <si>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</si>
  <si>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</si>
  <si>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</si>
  <si>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</si>
  <si>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</si>
  <si>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</si>
  <si>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</si>
  <si>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</si>
  <si>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</si>
  <si>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</si>
  <si>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</si>
  <si>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</si>
  <si>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</si>
  <si>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</si>
  <si>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</si>
  <si>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</si>
  <si>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</si>
  <si>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</si>
  <si>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</si>
  <si>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</si>
  <si>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</si>
  <si>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</si>
  <si>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</si>
  <si>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</si>
  <si>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</si>
  <si>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</si>
  <si>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</si>
  <si>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</si>
  <si>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</si>
  <si>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</si>
  <si>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</si>
  <si>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</si>
  <si>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</si>
  <si>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</si>
  <si>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</si>
  <si>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</si>
  <si>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</si>
  <si>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</si>
  <si>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</si>
  <si>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</si>
  <si>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</si>
  <si>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</si>
  <si>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</si>
  <si>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</si>
  <si>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</si>
  <si>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</si>
  <si>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</si>
  <si>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</si>
  <si>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</si>
  <si>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</si>
  <si>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</si>
  <si>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</si>
  <si>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</si>
  <si>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</si>
  <si>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</si>
  <si>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</si>
  <si>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</si>
  <si>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</si>
  <si>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</si>
  <si>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</si>
  <si>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</si>
  <si>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</si>
  <si>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</si>
  <si>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</si>
  <si>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</si>
  <si>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</si>
  <si>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</si>
  <si>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</si>
  <si>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</si>
  <si>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</si>
  <si>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</si>
  <si>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</si>
  <si>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</si>
  <si>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</si>
  <si>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</si>
  <si>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</si>
  <si>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</si>
  <si>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</si>
  <si>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</si>
  <si>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</si>
  <si>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</si>
  <si>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</si>
  <si>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</si>
  <si>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</si>
  <si>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</si>
  <si>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</si>
  <si>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</si>
  <si>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</si>
  <si>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</si>
  <si>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</si>
  <si>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</si>
  <si>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</si>
  <si>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</si>
  <si>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</si>
  <si>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</si>
  <si>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</si>
  <si>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</si>
  <si>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</si>
  <si>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</si>
  <si>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</si>
  <si>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</si>
  <si>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</si>
  <si>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</si>
  <si>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</si>
  <si>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</si>
  <si>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</si>
  <si>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</si>
  <si>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</si>
  <si>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</si>
  <si>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</si>
  <si>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</si>
  <si>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</si>
  <si>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</si>
  <si>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</si>
  <si>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</si>
  <si>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</si>
  <si>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</si>
  <si>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</si>
  <si>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</si>
  <si>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</si>
  <si>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</si>
  <si>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</si>
  <si>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</si>
  <si>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</si>
  <si>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</si>
  <si>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</si>
  <si>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</si>
  <si>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</si>
  <si>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</si>
  <si>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</si>
  <si>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</si>
  <si>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</si>
  <si>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</si>
  <si>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</si>
  <si>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</si>
  <si>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</si>
  <si>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</si>
  <si>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</si>
  <si>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</si>
  <si>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</si>
  <si>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</si>
  <si>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</si>
  <si>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</si>
  <si>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</si>
  <si>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</si>
  <si>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</si>
  <si>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</si>
  <si>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</si>
  <si>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</si>
  <si>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</si>
  <si>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</si>
  <si>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</si>
  <si>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</si>
  <si>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</si>
  <si>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</si>
  <si>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</si>
  <si>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</si>
  <si>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</si>
  <si>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</si>
  <si>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</si>
  <si>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</si>
  <si>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</si>
  <si>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</si>
  <si>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</si>
  <si>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</si>
  <si>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</si>
  <si>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</si>
  <si>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</si>
  <si>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</si>
  <si>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</si>
  <si>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</si>
  <si>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</si>
  <si>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</si>
  <si>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</si>
  <si>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</si>
  <si>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</si>
  <si>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</si>
  <si>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</si>
  <si>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</si>
  <si>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</si>
  <si>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</si>
  <si>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</si>
  <si>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</si>
  <si>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</si>
  <si>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</si>
  <si>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</si>
  <si>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</si>
  <si>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</si>
  <si>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</si>
  <si>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</si>
  <si>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</si>
  <si>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</si>
  <si>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</si>
  <si>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</si>
  <si>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</si>
  <si>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</si>
  <si>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</si>
  <si>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</si>
  <si>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</si>
  <si>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</si>
  <si>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</si>
  <si>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</si>
  <si>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</si>
  <si>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</si>
  <si>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</si>
  <si>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</si>
  <si>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</si>
  <si>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</si>
  <si>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</si>
  <si>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</si>
  <si>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</si>
  <si>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</si>
  <si>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</si>
  <si>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</si>
  <si>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</si>
  <si>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</si>
  <si>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</si>
  <si>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</si>
  <si>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</si>
  <si>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</si>
  <si>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</si>
  <si>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</si>
  <si>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</si>
  <si>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</si>
  <si>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</si>
  <si>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</si>
  <si>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</si>
  <si>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</si>
  <si>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</si>
  <si>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</si>
  <si>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</si>
  <si>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</si>
  <si>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</si>
  <si>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</si>
  <si>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</si>
  <si>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</si>
  <si>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</si>
  <si>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</si>
  <si>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</si>
  <si>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</si>
  <si>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</si>
  <si>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</si>
  <si>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</si>
  <si>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</si>
  <si>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</si>
  <si>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</si>
  <si>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</si>
  <si>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</si>
  <si>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</si>
  <si>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</si>
  <si>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</si>
  <si>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</si>
  <si>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</si>
  <si>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</si>
  <si>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</si>
  <si>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</si>
  <si>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</si>
  <si>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</si>
  <si>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</si>
  <si>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</si>
  <si>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</si>
  <si>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</si>
  <si>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</si>
  <si>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</si>
  <si>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</si>
  <si>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</si>
  <si>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</si>
  <si>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</si>
  <si>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</si>
  <si>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</si>
  <si>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</si>
  <si>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</si>
  <si>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</si>
  <si>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</si>
  <si>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</si>
  <si>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</si>
  <si>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</si>
  <si>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</si>
  <si>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</si>
  <si>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</si>
  <si>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</si>
  <si>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</si>
  <si>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</si>
  <si>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</si>
  <si>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</si>
  <si>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</si>
  <si>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</si>
  <si>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</si>
  <si>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</si>
  <si>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</si>
  <si>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</si>
  <si>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</si>
  <si>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</si>
  <si>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</si>
  <si>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</si>
  <si>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</si>
  <si>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</si>
  <si>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</si>
  <si>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</si>
  <si>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</si>
  <si>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</si>
  <si>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</si>
  <si>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</si>
  <si>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</si>
  <si>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</si>
  <si>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</si>
  <si>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</si>
  <si>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</si>
  <si>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</si>
  <si>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</si>
  <si>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</si>
  <si>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</si>
  <si>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</si>
  <si>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</si>
  <si>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</si>
  <si>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</si>
  <si>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</si>
  <si>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</si>
  <si>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</si>
  <si>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</si>
  <si>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</si>
  <si>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</si>
  <si>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</si>
  <si>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</si>
  <si>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</si>
  <si>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</si>
  <si>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</si>
  <si>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</si>
  <si>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</si>
  <si>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</si>
  <si>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</si>
  <si>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</si>
  <si>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</si>
  <si>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</si>
  <si>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</si>
  <si>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</si>
  <si>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</si>
  <si>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</si>
  <si>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</si>
  <si>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</si>
  <si>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</si>
  <si>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</si>
  <si>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</si>
  <si>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</si>
  <si>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</si>
  <si>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</si>
  <si>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</si>
  <si>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</si>
  <si>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</si>
  <si>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</si>
  <si>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</si>
  <si>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</si>
  <si>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</si>
  <si>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</si>
  <si>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</si>
  <si>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</si>
  <si>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</si>
  <si>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</si>
  <si>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</si>
  <si>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</si>
  <si>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</si>
  <si>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</si>
  <si>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</si>
  <si>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</si>
  <si>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</si>
  <si>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</si>
  <si>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</si>
  <si>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</si>
  <si>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</si>
  <si>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</si>
  <si>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</si>
  <si>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</si>
  <si>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</si>
  <si>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</si>
  <si>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</si>
  <si>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</si>
  <si>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</si>
  <si>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</si>
  <si>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</si>
  <si>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</si>
  <si>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</si>
  <si>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</si>
  <si>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</si>
  <si>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</si>
  <si>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</si>
  <si>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</si>
  <si>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</si>
  <si>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</si>
  <si>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</si>
  <si>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</si>
  <si>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</si>
  <si>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</si>
  <si>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</si>
  <si>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</si>
  <si>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</si>
  <si>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</si>
  <si>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</si>
  <si>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</si>
  <si>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</si>
  <si>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</si>
  <si>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</si>
  <si>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</si>
  <si>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</si>
  <si>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</si>
  <si>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</si>
  <si>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</si>
  <si>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</si>
  <si>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</si>
  <si>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</si>
  <si>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</si>
  <si>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</si>
  <si>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</si>
  <si>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</si>
  <si>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</si>
  <si>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</si>
  <si>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</si>
  <si>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</si>
  <si>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</si>
  <si>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</si>
  <si>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</si>
  <si>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</si>
  <si>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</si>
  <si>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</si>
  <si>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</si>
  <si>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</si>
  <si>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</si>
  <si>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</si>
  <si>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</si>
  <si>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</si>
  <si>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</si>
  <si>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</si>
  <si>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</si>
  <si>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</si>
  <si>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</si>
  <si>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</si>
  <si>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</si>
  <si>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</si>
  <si>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</si>
  <si>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</si>
  <si>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</si>
  <si>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</si>
  <si>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</si>
  <si>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</si>
  <si>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</si>
  <si>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</si>
  <si>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</si>
  <si>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</si>
  <si>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</si>
  <si>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</si>
  <si>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</si>
  <si>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</si>
  <si>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</si>
  <si>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</si>
  <si>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</si>
  <si>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</si>
  <si>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</si>
  <si>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</si>
  <si>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</si>
  <si>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</si>
  <si>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</si>
  <si>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</si>
  <si>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</si>
  <si>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</si>
  <si>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</si>
  <si>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</si>
  <si>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</si>
  <si>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</si>
  <si>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</si>
  <si>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</si>
  <si>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</si>
  <si>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</si>
  <si>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</si>
  <si>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</si>
  <si>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</si>
  <si>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</si>
  <si>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</si>
  <si>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</si>
  <si>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</si>
  <si>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</si>
  <si>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</si>
  <si>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</si>
  <si>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</si>
  <si>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</si>
  <si>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</si>
  <si>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</si>
  <si>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</si>
  <si>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</si>
  <si>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</si>
  <si>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</si>
  <si>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</si>
  <si>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</si>
  <si>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</si>
  <si>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</si>
  <si>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</si>
  <si>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</si>
  <si>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</si>
  <si>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</si>
  <si>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</si>
  <si>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</si>
  <si>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</si>
  <si>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</si>
  <si>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</si>
  <si>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</si>
  <si>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</si>
  <si>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</si>
  <si>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</si>
  <si>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</si>
  <si>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</si>
  <si>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</si>
  <si>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</si>
  <si>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</si>
  <si>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</si>
  <si>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</si>
  <si>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</si>
  <si>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</si>
  <si>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</si>
  <si>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</si>
  <si>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</si>
  <si>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</si>
  <si>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</si>
  <si>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</si>
  <si>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</si>
  <si>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</si>
  <si>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</si>
  <si>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</si>
  <si>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</si>
  <si>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</si>
  <si>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</si>
  <si>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</si>
  <si>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</si>
  <si>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</si>
  <si>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</si>
  <si>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</si>
  <si>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</si>
  <si>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</si>
  <si>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</si>
  <si>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</si>
  <si>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</si>
  <si>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</si>
  <si>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</si>
  <si>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</si>
  <si>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</si>
  <si>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</si>
  <si>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</si>
  <si>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</si>
  <si>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</si>
  <si>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</si>
  <si>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</si>
  <si>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</si>
  <si>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</si>
  <si>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</si>
  <si>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</si>
  <si>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</si>
  <si>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</si>
  <si>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</si>
  <si>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</si>
  <si>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</si>
  <si>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</si>
  <si>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</si>
  <si>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</si>
  <si>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</si>
  <si>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</si>
  <si>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</si>
  <si>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</si>
  <si>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</si>
  <si>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</si>
  <si>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</si>
  <si>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</si>
  <si>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</si>
  <si>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</si>
  <si>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</si>
  <si>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</si>
  <si>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</si>
  <si>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</si>
  <si>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</si>
  <si>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</si>
  <si>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</si>
  <si>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</si>
  <si>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</si>
  <si>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</si>
  <si>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</si>
  <si>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</si>
  <si>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</si>
  <si>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</si>
  <si>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</si>
  <si>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</si>
  <si>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</si>
  <si>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</si>
  <si>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</si>
  <si>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</si>
  <si>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</si>
  <si>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</si>
  <si>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</si>
  <si>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</si>
  <si>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</si>
  <si>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</si>
  <si>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</si>
  <si>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</si>
  <si>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</si>
  <si>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</si>
  <si>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</si>
  <si>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</si>
  <si>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</si>
  <si>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</si>
  <si>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</si>
  <si>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</si>
  <si>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</si>
  <si>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</si>
  <si>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</si>
  <si>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</si>
  <si>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</si>
  <si>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</si>
  <si>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</si>
  <si>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</si>
  <si>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</si>
  <si>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</si>
  <si>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</si>
  <si>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</si>
  <si>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</si>
  <si>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</si>
  <si>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</si>
  <si>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</si>
  <si>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</si>
  <si>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</si>
  <si>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</si>
  <si>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</si>
  <si>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</si>
  <si>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</si>
  <si>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</si>
  <si>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</si>
  <si>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</si>
  <si>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</si>
  <si>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</si>
  <si>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</si>
  <si>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</si>
  <si>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</si>
  <si>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</si>
  <si>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</si>
  <si>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</si>
  <si>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</si>
  <si>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</si>
  <si>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</si>
  <si>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</si>
  <si>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</si>
  <si>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</si>
  <si>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</si>
  <si>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</si>
  <si>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</si>
  <si>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</si>
  <si>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</si>
  <si>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</si>
  <si>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</si>
  <si>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</si>
  <si>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</si>
  <si>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</si>
  <si>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</si>
  <si>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</si>
  <si>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</si>
  <si>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</si>
  <si>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</si>
  <si>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</si>
  <si>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</si>
  <si>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</si>
  <si>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</si>
  <si>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</si>
  <si>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</si>
  <si>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</si>
  <si>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</si>
  <si>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</si>
  <si>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</si>
  <si>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</si>
  <si>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</si>
  <si>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</si>
  <si>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</si>
  <si>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</si>
  <si>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</si>
  <si>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</si>
  <si>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</si>
  <si>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</si>
  <si>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</si>
  <si>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</si>
  <si>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</si>
  <si>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</si>
  <si>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</si>
  <si>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</si>
  <si>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</si>
  <si>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</si>
  <si>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</si>
  <si>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</si>
  <si>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</si>
  <si>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</si>
  <si>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</si>
  <si>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</si>
  <si>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</si>
  <si>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</si>
  <si>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</si>
  <si>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</si>
  <si>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</si>
  <si>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</si>
  <si>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</si>
  <si>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</si>
  <si>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</si>
  <si>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</si>
  <si>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</si>
  <si>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</si>
  <si>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</si>
  <si>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</si>
  <si>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</si>
  <si>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</si>
  <si>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</si>
  <si>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</si>
  <si>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</si>
  <si>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</si>
  <si>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</si>
  <si>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</si>
  <si>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</si>
  <si>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</si>
  <si>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</si>
  <si>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</si>
  <si>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</si>
  <si>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</si>
  <si>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</si>
  <si>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</si>
  <si>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</si>
  <si>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</si>
  <si>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</si>
  <si>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</si>
  <si>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</si>
  <si>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</si>
  <si>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</si>
  <si>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</si>
  <si>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</si>
  <si>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</si>
  <si>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</si>
  <si>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</si>
  <si>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</si>
  <si>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</si>
  <si>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</si>
  <si>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</si>
  <si>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</si>
  <si>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</si>
  <si>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</si>
  <si>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</si>
  <si>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</si>
  <si>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</si>
  <si>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</si>
  <si>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</si>
  <si>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</si>
  <si>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</si>
  <si>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</si>
  <si>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</si>
  <si>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</si>
  <si>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</si>
  <si>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</si>
  <si>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</si>
  <si>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</si>
  <si>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</si>
  <si>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</si>
  <si>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</si>
  <si>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</si>
  <si>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</si>
  <si>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</si>
  <si>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</si>
  <si>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</si>
  <si>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</si>
  <si>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</si>
  <si>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</si>
  <si>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</si>
  <si>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</si>
  <si>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</si>
  <si>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</si>
  <si>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</si>
  <si>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</si>
  <si>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</si>
  <si>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</si>
  <si>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</si>
  <si>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</si>
  <si>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</si>
  <si>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</si>
  <si>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</si>
  <si>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</si>
  <si>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</si>
  <si>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</si>
  <si>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</si>
  <si>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</si>
  <si>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</si>
  <si>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</si>
  <si>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</si>
  <si>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</si>
  <si>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</si>
  <si>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</si>
  <si>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</si>
  <si>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</si>
  <si>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</si>
  <si>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</si>
  <si>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</si>
  <si>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</si>
  <si>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</si>
  <si>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</si>
  <si>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</si>
  <si>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</si>
  <si>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</si>
  <si>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</si>
  <si>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</si>
  <si>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</si>
  <si>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</si>
  <si>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</si>
  <si>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</si>
  <si>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</si>
  <si>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</si>
  <si>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</si>
  <si>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</si>
  <si>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</si>
  <si>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</si>
  <si>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</si>
  <si>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</si>
  <si>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</si>
  <si>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</si>
  <si>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</si>
  <si>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</si>
  <si>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</si>
  <si>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</si>
  <si>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</si>
  <si>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</si>
  <si>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</si>
  <si>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</si>
  <si>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</si>
  <si>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</si>
  <si>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</si>
  <si>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</si>
  <si>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</si>
  <si>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</si>
  <si>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</si>
  <si>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</si>
  <si>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</si>
  <si>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</si>
  <si>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</si>
  <si>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</si>
  <si>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</si>
  <si>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</si>
  <si>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</si>
  <si>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</si>
  <si>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</si>
  <si>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</si>
  <si>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</si>
  <si>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</si>
  <si>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</si>
  <si>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</si>
  <si>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</si>
  <si>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</si>
  <si>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</si>
  <si>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</si>
  <si>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</si>
  <si>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</si>
  <si>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</si>
  <si>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</si>
  <si>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</si>
  <si>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</si>
  <si>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</si>
  <si>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</si>
  <si>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</si>
  <si>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</si>
  <si>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</si>
  <si>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</si>
  <si>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</si>
  <si>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</si>
  <si>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</si>
  <si>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</si>
  <si>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</si>
  <si>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</si>
  <si>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</si>
  <si>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</si>
  <si>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</si>
  <si>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</si>
  <si>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</si>
  <si>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</si>
  <si>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</si>
  <si>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</si>
  <si>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</si>
  <si>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</si>
  <si>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</si>
  <si>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</si>
  <si>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</si>
  <si>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</si>
  <si>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</si>
  <si>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</si>
  <si>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</si>
  <si>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</si>
  <si>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</si>
  <si>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</si>
  <si>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</si>
  <si>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</si>
  <si>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</si>
  <si>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</si>
  <si>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</si>
  <si>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</si>
  <si>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</si>
  <si>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</si>
  <si>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</si>
  <si>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</si>
  <si>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</si>
  <si>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</si>
  <si>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</si>
  <si>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</si>
  <si>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</si>
  <si>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</si>
  <si>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</si>
  <si>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</si>
  <si>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</si>
  <si>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</si>
  <si>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</si>
  <si>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</si>
  <si>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</si>
  <si>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</si>
  <si>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</si>
  <si>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</si>
  <si>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</si>
  <si>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</si>
  <si>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</si>
  <si>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</si>
  <si>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</si>
  <si>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</si>
  <si>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</si>
  <si>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</si>
  <si>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</si>
  <si>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</si>
  <si>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</si>
  <si>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</si>
  <si>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</si>
  <si>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</si>
  <si>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</si>
  <si>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</si>
  <si>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</si>
  <si>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</si>
  <si>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</si>
  <si>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</si>
  <si>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</si>
  <si>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</si>
  <si>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</si>
  <si>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</si>
  <si>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</si>
  <si>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</si>
  <si>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</si>
  <si>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</si>
  <si>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</si>
  <si>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</si>
  <si>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</si>
  <si>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</si>
  <si>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</si>
  <si>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</si>
  <si>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</si>
  <si>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</si>
  <si>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</si>
  <si>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</si>
  <si>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</si>
  <si>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</si>
  <si>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</si>
  <si>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</si>
  <si>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</si>
  <si>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</si>
  <si>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</si>
  <si>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</si>
  <si>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</si>
  <si>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</si>
  <si>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</si>
  <si>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</si>
  <si>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</si>
  <si>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</si>
  <si>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</si>
  <si>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</si>
  <si>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</si>
  <si>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</si>
  <si>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</si>
  <si>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</si>
  <si>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</si>
  <si>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</si>
  <si>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</si>
  <si>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</si>
  <si>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</si>
  <si>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</si>
  <si>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</si>
  <si>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</si>
  <si>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</si>
  <si>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</si>
  <si>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</si>
  <si>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</si>
  <si>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</si>
  <si>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</si>
  <si>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</si>
  <si>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</si>
  <si>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</si>
  <si>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</si>
  <si>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</si>
  <si>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</si>
  <si>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</si>
  <si>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</si>
  <si>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</si>
  <si>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</si>
  <si>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</si>
  <si>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</si>
  <si>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</si>
  <si>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</si>
  <si>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</si>
  <si>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</si>
  <si>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</si>
  <si>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</si>
  <si>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</si>
  <si>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</si>
  <si>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</si>
  <si>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</si>
  <si>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</si>
  <si>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</si>
  <si>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</si>
  <si>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</si>
  <si>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</si>
  <si>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</si>
  <si>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</si>
  <si>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</si>
  <si>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</si>
  <si>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</si>
  <si>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</si>
  <si>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</si>
  <si>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</si>
  <si>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</si>
  <si>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</si>
  <si>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</si>
  <si>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</si>
  <si>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</si>
  <si>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</si>
  <si>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</si>
  <si>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</si>
  <si>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</si>
  <si>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</si>
  <si>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</si>
  <si>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</si>
  <si>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</si>
  <si>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</si>
  <si>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</si>
  <si>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</si>
  <si>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</si>
  <si>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</si>
  <si>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</si>
  <si>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</si>
  <si>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</si>
  <si>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</si>
  <si>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</si>
  <si>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</si>
  <si>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</si>
  <si>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</si>
  <si>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</si>
  <si>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</si>
  <si>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</si>
  <si>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</si>
  <si>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</si>
  <si>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</si>
  <si>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</si>
  <si>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</si>
  <si>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</si>
  <si>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</si>
  <si>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</si>
  <si>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</si>
  <si>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</si>
  <si>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</si>
  <si>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</si>
  <si>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</si>
  <si>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</si>
  <si>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</si>
  <si>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</si>
  <si>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</si>
  <si>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</si>
  <si>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</si>
  <si>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</si>
  <si>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</si>
  <si>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</si>
  <si>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</si>
  <si>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</si>
  <si>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</si>
  <si>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</si>
  <si>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</si>
  <si>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</si>
  <si>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</si>
  <si>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</si>
  <si>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</si>
  <si>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</si>
  <si>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</si>
  <si>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</si>
  <si>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</si>
  <si>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</si>
  <si>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</si>
  <si>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</si>
  <si>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</si>
  <si>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</si>
  <si>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</si>
  <si>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</si>
  <si>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</si>
  <si>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</si>
  <si>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</si>
  <si>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</si>
  <si>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</si>
  <si>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</si>
  <si>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</si>
  <si>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</si>
  <si>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</si>
  <si>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</si>
  <si>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</si>
  <si>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</si>
  <si>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</si>
  <si>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</si>
  <si>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</si>
  <si>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</si>
  <si>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</si>
  <si>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</si>
  <si>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</si>
  <si>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</si>
  <si>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</si>
  <si>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</si>
  <si>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</si>
  <si>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</si>
  <si>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</si>
  <si>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</si>
  <si>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</si>
  <si>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</si>
  <si>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</si>
  <si>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</si>
  <si>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</si>
  <si>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</si>
  <si>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</si>
  <si>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</si>
  <si>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</si>
  <si>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</si>
  <si>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</si>
  <si>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</si>
  <si>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</si>
  <si>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</si>
  <si>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</si>
  <si>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</si>
  <si>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</si>
  <si>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</si>
  <si>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</si>
  <si>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</si>
  <si>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</si>
  <si>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</si>
  <si>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</si>
  <si>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</si>
  <si>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</si>
  <si>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</si>
  <si>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</si>
  <si>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</si>
  <si>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</si>
  <si>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</si>
  <si>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</si>
  <si>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</si>
  <si>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</si>
  <si>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</si>
  <si>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</si>
  <si>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</si>
  <si>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</si>
  <si>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</si>
  <si>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</si>
  <si>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</si>
  <si>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</si>
  <si>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</si>
  <si>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</si>
  <si>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</si>
  <si>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</si>
  <si>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</si>
  <si>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</si>
  <si>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</si>
  <si>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</si>
  <si>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</si>
  <si>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</si>
  <si>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</si>
  <si>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</si>
  <si>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</si>
  <si>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</si>
  <si>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</si>
  <si>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</si>
  <si>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</si>
  <si>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</si>
  <si>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</si>
  <si>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</si>
  <si>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</si>
  <si>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</si>
  <si>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</si>
  <si>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</si>
  <si>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</si>
  <si>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</si>
  <si>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</si>
  <si>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</si>
  <si>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</si>
  <si>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</si>
  <si>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</si>
  <si>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</si>
  <si>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</si>
  <si>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</si>
  <si>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</si>
  <si>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</si>
  <si>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</si>
  <si>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</si>
  <si>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</si>
  <si>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</si>
  <si>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</si>
  <si>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</si>
  <si>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</si>
  <si>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</si>
  <si>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</si>
  <si>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</si>
  <si>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</si>
  <si>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</si>
  <si>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</si>
  <si>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</si>
  <si>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</si>
  <si>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</si>
  <si>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</si>
  <si>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</si>
  <si>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</si>
  <si>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</si>
  <si>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</si>
  <si>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</si>
  <si>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</si>
  <si>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</si>
  <si>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</si>
  <si>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</si>
  <si>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</si>
  <si>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</si>
  <si>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</si>
  <si>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</si>
  <si>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</si>
  <si>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</si>
  <si>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</si>
  <si>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</si>
  <si>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</si>
  <si>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</si>
  <si>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</si>
  <si>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</si>
  <si>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</si>
  <si>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</si>
  <si>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</si>
  <si>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</si>
  <si>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</si>
  <si>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</si>
  <si>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</si>
  <si>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</si>
  <si>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</si>
  <si>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</si>
  <si>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</si>
  <si>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</si>
  <si>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</si>
  <si>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</si>
  <si>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</si>
  <si>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</si>
  <si>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</si>
  <si>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</si>
  <si>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</si>
  <si>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</si>
  <si>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</si>
  <si>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</si>
  <si>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</si>
  <si>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</si>
  <si>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</si>
  <si>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</si>
  <si>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</si>
  <si>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</si>
  <si>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</si>
  <si>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</si>
  <si>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</si>
  <si>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</si>
  <si>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</si>
  <si>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</si>
  <si>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</si>
  <si>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</si>
  <si>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</si>
  <si>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</si>
  <si>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</si>
  <si>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</si>
  <si>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</si>
  <si>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</si>
  <si>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</si>
  <si>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</si>
  <si>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</si>
  <si>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</si>
  <si>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</si>
  <si>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</si>
  <si>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</si>
  <si>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</si>
  <si>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</si>
  <si>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</si>
  <si>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</si>
  <si>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</si>
  <si>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</si>
  <si>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</si>
  <si>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</si>
  <si>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</si>
  <si>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</si>
  <si>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</si>
  <si>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</si>
  <si>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</si>
  <si>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</si>
  <si>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</si>
  <si>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</si>
  <si>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</si>
  <si>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</si>
  <si>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</si>
  <si>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</si>
  <si>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</si>
  <si>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</si>
  <si>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</si>
  <si>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</si>
  <si>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</si>
  <si>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</si>
  <si>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</si>
  <si>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</si>
  <si>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</si>
  <si>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</si>
  <si>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</si>
  <si>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</si>
  <si>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</si>
  <si>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</si>
  <si>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</si>
  <si>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</si>
  <si>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</si>
  <si>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</si>
  <si>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</si>
  <si>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</si>
  <si>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</si>
  <si>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</si>
  <si>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</si>
  <si>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</si>
  <si>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</si>
  <si>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</si>
  <si>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</si>
  <si>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</si>
  <si>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</si>
  <si>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</si>
  <si>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</si>
  <si>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</si>
  <si>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</si>
  <si>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</si>
  <si>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</si>
  <si>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</si>
  <si>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</si>
  <si>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</si>
  <si>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</si>
  <si>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</si>
  <si>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</si>
  <si>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</si>
  <si>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</si>
  <si>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</si>
  <si>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</si>
  <si>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</si>
  <si>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</si>
  <si>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</si>
  <si>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</si>
  <si>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</si>
  <si>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</si>
  <si>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</si>
  <si>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</si>
  <si>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</si>
  <si>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</si>
  <si>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</si>
  <si>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</si>
  <si>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</si>
  <si>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</si>
  <si>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</si>
  <si>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</si>
  <si>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</si>
  <si>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</si>
  <si>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</si>
  <si>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</si>
  <si>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</si>
  <si>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</si>
  <si>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</si>
  <si>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</si>
  <si>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</si>
  <si>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</si>
  <si>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</si>
  <si>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</si>
  <si>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</si>
  <si>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</si>
  <si>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</si>
  <si>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</si>
  <si>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</si>
  <si>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</si>
  <si>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</si>
  <si>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</si>
  <si>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</si>
  <si>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</si>
  <si>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</si>
  <si>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</si>
  <si>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</si>
  <si>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</si>
  <si>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</si>
  <si>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</si>
  <si>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</si>
  <si>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</si>
  <si>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</si>
  <si>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</si>
  <si>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</si>
  <si>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</si>
  <si>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</si>
  <si>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</si>
  <si>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</si>
  <si>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</si>
  <si>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</si>
  <si>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</si>
  <si>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</si>
  <si>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</si>
  <si>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</si>
  <si>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</si>
  <si>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</si>
  <si>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</si>
  <si>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</si>
  <si>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</si>
  <si>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</si>
  <si>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</si>
  <si>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</si>
  <si>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</si>
  <si>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</si>
  <si>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</si>
  <si>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</si>
  <si>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</si>
  <si>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</si>
  <si>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</si>
  <si>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</si>
  <si>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</si>
  <si>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</si>
  <si>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</si>
  <si>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</si>
  <si>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</si>
  <si>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</si>
  <si>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</si>
  <si>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</si>
  <si>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</si>
  <si>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</si>
  <si>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</si>
  <si>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</si>
  <si>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</si>
  <si>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</si>
  <si>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</si>
  <si>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</si>
  <si>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</si>
  <si>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</si>
  <si>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</si>
  <si>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</si>
  <si>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</si>
  <si>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</si>
  <si>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</si>
  <si>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</si>
  <si>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</si>
  <si>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</si>
  <si>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</si>
  <si>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</si>
  <si>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</si>
  <si>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</si>
  <si>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</si>
  <si>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</si>
  <si>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</si>
  <si>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</si>
  <si>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</si>
  <si>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</si>
  <si>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</si>
  <si>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</si>
  <si>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</si>
  <si>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</si>
  <si>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</si>
  <si>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</si>
  <si>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</si>
  <si>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</si>
  <si>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</si>
  <si>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</si>
  <si>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</si>
  <si>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</si>
  <si>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</si>
  <si>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</si>
  <si>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</si>
  <si>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</si>
  <si>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</si>
  <si>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</si>
  <si>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</si>
  <si>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</si>
  <si>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</si>
  <si>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</si>
  <si>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</si>
  <si>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</si>
  <si>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</si>
  <si>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</si>
  <si>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</si>
  <si>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</si>
  <si>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</si>
  <si>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</si>
  <si>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</si>
  <si>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</si>
  <si>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</si>
  <si>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</si>
  <si>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</si>
  <si>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</si>
  <si>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</si>
  <si>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</si>
  <si>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</si>
  <si>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</si>
  <si>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</si>
  <si>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</si>
  <si>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</si>
  <si>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</si>
  <si>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</si>
  <si>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</si>
  <si>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</si>
  <si>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</si>
  <si>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</si>
  <si>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</si>
  <si>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</si>
  <si>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</si>
  <si>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</si>
  <si>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</si>
  <si>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</si>
  <si>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</si>
  <si>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</si>
  <si>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</si>
  <si>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</si>
  <si>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</si>
  <si>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</si>
  <si>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</si>
  <si>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</si>
  <si>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</si>
  <si>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</si>
  <si>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</si>
  <si>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</si>
  <si>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</si>
  <si>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</si>
  <si>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</si>
  <si>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</si>
  <si>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</si>
  <si>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</si>
  <si>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</si>
  <si>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</si>
  <si>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</si>
  <si>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</si>
  <si>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</si>
  <si>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</si>
  <si>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</si>
  <si>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</si>
  <si>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</si>
  <si>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</si>
  <si>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</si>
  <si>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</si>
  <si>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</si>
  <si>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</si>
  <si>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</si>
  <si>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</si>
  <si>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</si>
  <si>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</si>
  <si>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</si>
  <si>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</si>
  <si>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</si>
  <si>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</si>
  <si>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</si>
  <si>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</si>
  <si>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</si>
  <si>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</si>
  <si>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</si>
  <si>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</si>
  <si>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</si>
  <si>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</si>
  <si>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</si>
  <si>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</si>
  <si>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</si>
  <si>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</si>
  <si>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</si>
  <si>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</si>
  <si>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</si>
  <si>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</si>
  <si>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</si>
  <si>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</si>
  <si>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</si>
  <si>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</si>
  <si>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</si>
  <si>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</si>
  <si>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</si>
  <si>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</si>
  <si>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</si>
  <si>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</si>
  <si>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</si>
  <si>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</si>
  <si>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</si>
  <si>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</si>
  <si>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</si>
  <si>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</si>
  <si>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</si>
  <si>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</si>
  <si>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</si>
  <si>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</si>
  <si>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</si>
  <si>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</si>
  <si>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</si>
  <si>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</si>
  <si>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</si>
  <si>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</si>
  <si>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</si>
  <si>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</si>
  <si>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</si>
  <si>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</si>
  <si>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</si>
  <si>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</si>
  <si>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</si>
  <si>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</si>
  <si>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</si>
  <si>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</si>
  <si>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</si>
  <si>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</si>
  <si>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</si>
  <si>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</si>
  <si>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</si>
  <si>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</si>
  <si>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</si>
  <si>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</si>
  <si>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</si>
  <si>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</si>
  <si>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</si>
  <si>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</si>
  <si>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</si>
  <si>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</si>
  <si>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</si>
  <si>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</si>
  <si>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</si>
  <si>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</si>
  <si>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</si>
  <si>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</si>
  <si>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</si>
  <si>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</si>
  <si>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</si>
  <si>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</si>
  <si>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</si>
  <si>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</si>
  <si>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</si>
  <si>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</si>
  <si>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</si>
  <si>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</si>
  <si>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</si>
  <si>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</si>
  <si>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</si>
  <si>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</si>
  <si>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</si>
  <si>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</si>
  <si>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</si>
  <si>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</si>
  <si>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</si>
  <si>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</si>
  <si>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</si>
  <si>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</si>
  <si>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</si>
  <si>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</si>
  <si>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</si>
  <si>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</si>
  <si>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</si>
  <si>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</si>
  <si>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</si>
  <si>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</si>
  <si>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</si>
  <si>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</si>
  <si>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</si>
  <si>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</si>
  <si>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</si>
  <si>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</si>
  <si>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</si>
  <si>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</si>
  <si>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</si>
  <si>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</si>
  <si>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</si>
  <si>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</si>
  <si>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</si>
  <si>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</si>
  <si>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</si>
  <si>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</si>
  <si>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</si>
  <si>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</si>
  <si>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</si>
  <si>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</si>
  <si>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</si>
  <si>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</si>
  <si>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</si>
  <si>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</si>
  <si>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</si>
  <si>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</si>
  <si>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</si>
  <si>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</si>
  <si>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</si>
  <si>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</si>
  <si>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</si>
  <si>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</si>
  <si>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</si>
  <si>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</si>
  <si>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</si>
  <si>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</si>
  <si>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</si>
  <si>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</si>
  <si>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</si>
  <si>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</si>
  <si>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</si>
  <si>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</si>
  <si>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</si>
  <si>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</si>
  <si>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</si>
  <si>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</si>
  <si>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</si>
  <si>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</si>
  <si>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</si>
  <si>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</si>
  <si>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</si>
  <si>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</si>
  <si>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</si>
  <si>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</si>
  <si>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</si>
  <si>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</si>
  <si>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</si>
  <si>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</si>
  <si>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</si>
  <si>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</si>
  <si>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</si>
  <si>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</si>
  <si>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</si>
  <si>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</si>
  <si>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</si>
  <si>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</si>
  <si>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</si>
  <si>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</si>
  <si>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</si>
  <si>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</si>
  <si>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</si>
  <si>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</si>
  <si>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</si>
  <si>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</si>
  <si>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</si>
  <si>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</si>
  <si>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</si>
  <si>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</si>
  <si>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</si>
  <si>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</si>
  <si>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</si>
  <si>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</si>
  <si>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</si>
  <si>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</si>
  <si>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</si>
  <si>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</si>
  <si>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</si>
  <si>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</si>
  <si>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</si>
  <si>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</si>
  <si>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</si>
  <si>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</si>
  <si>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</si>
  <si>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</si>
  <si>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</si>
  <si>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</si>
  <si>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</si>
  <si>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</si>
  <si>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</si>
  <si>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</si>
  <si>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</si>
  <si>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</si>
  <si>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</si>
  <si>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</si>
  <si>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</si>
  <si>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</si>
  <si>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</si>
  <si>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</si>
  <si>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</si>
  <si>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</si>
  <si>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</si>
  <si>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</si>
  <si>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</si>
  <si>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</si>
  <si>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</si>
  <si>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</si>
  <si>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</si>
  <si>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</si>
  <si>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</si>
  <si>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</si>
  <si>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</si>
  <si>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</si>
  <si>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</si>
  <si>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</si>
  <si>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</si>
  <si>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</si>
  <si>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</si>
  <si>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</si>
  <si>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</si>
  <si>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</si>
  <si>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</si>
  <si>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</si>
  <si>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</si>
  <si>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</si>
  <si>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</si>
  <si>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</si>
  <si>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</si>
  <si>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</si>
  <si>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</si>
  <si>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</si>
  <si>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</si>
  <si>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</si>
  <si>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</si>
  <si>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</si>
  <si>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</si>
  <si>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</si>
  <si>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</si>
  <si>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</si>
  <si>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</si>
  <si>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</si>
  <si>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</si>
  <si>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</si>
  <si>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</si>
  <si>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</si>
  <si>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</si>
  <si>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</si>
  <si>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</si>
  <si>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</si>
  <si>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</si>
  <si>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</si>
  <si>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</si>
  <si>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</si>
  <si>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</si>
  <si>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</si>
  <si>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</si>
  <si>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</si>
  <si>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</si>
  <si>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</si>
  <si>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</si>
  <si>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</si>
  <si>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</si>
  <si>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</si>
  <si>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</si>
  <si>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</si>
  <si>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</si>
  <si>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</si>
  <si>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</si>
  <si>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</si>
  <si>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</si>
  <si>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</si>
  <si>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</si>
  <si>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</si>
  <si>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</si>
  <si>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</si>
  <si>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</si>
  <si>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</si>
  <si>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</si>
  <si>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</si>
  <si>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</si>
  <si>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</si>
  <si>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</si>
  <si>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</si>
  <si>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</si>
  <si>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</si>
  <si>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</si>
  <si>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</si>
  <si>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</si>
  <si>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</si>
  <si>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</si>
  <si>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</si>
  <si>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</si>
  <si>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</si>
  <si>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</si>
  <si>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</si>
  <si>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</si>
  <si>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</si>
  <si>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</si>
  <si>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</si>
  <si>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</si>
  <si>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</si>
  <si>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</si>
  <si>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</si>
  <si>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</si>
  <si>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</si>
  <si>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</si>
  <si>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</si>
  <si>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</si>
  <si>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</si>
  <si>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</si>
  <si>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</si>
  <si>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</si>
  <si>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</si>
  <si>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</si>
  <si>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</si>
  <si>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</si>
  <si>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</si>
  <si>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</si>
  <si>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</si>
  <si>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</si>
  <si>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</si>
  <si>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</si>
  <si>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</si>
  <si>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</si>
  <si>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</si>
  <si>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</si>
  <si>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</si>
  <si>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</si>
  <si>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</si>
  <si>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</si>
  <si>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</si>
  <si>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</si>
  <si>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</si>
  <si>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</si>
  <si>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</si>
  <si>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</si>
  <si>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</si>
  <si>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</si>
  <si>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</si>
  <si>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</si>
  <si>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</si>
  <si>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</si>
  <si>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</si>
  <si>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</si>
  <si>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</si>
  <si>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</si>
  <si>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</si>
  <si>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</si>
  <si>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</si>
  <si>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</si>
  <si>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</si>
  <si>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</si>
  <si>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</si>
  <si>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</si>
  <si>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</si>
  <si>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</si>
  <si>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</si>
  <si>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</si>
  <si>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</si>
  <si>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</si>
  <si>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</si>
  <si>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</si>
  <si>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</si>
  <si>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</si>
  <si>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</si>
  <si>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</si>
  <si>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</si>
  <si>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</si>
  <si>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</si>
  <si>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</si>
  <si>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</si>
  <si>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</si>
  <si>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</si>
  <si>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</si>
  <si>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</si>
  <si>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</si>
  <si>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</si>
  <si>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</si>
  <si>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</si>
  <si>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</si>
  <si>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</si>
  <si>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</si>
  <si>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</si>
  <si>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</si>
  <si>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</si>
  <si>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</si>
  <si>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</si>
  <si>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</si>
  <si>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</si>
  <si>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</si>
  <si>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</si>
  <si>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</si>
  <si>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</si>
  <si>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</si>
  <si>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</si>
  <si>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</si>
  <si>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</si>
  <si>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</si>
  <si>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</si>
  <si>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</si>
  <si>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</si>
  <si>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</si>
  <si>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</si>
  <si>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</si>
  <si>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</si>
  <si>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</si>
  <si>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</si>
  <si>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</si>
  <si>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</si>
  <si>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</si>
  <si>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</si>
  <si>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</si>
  <si>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</si>
  <si>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</si>
  <si>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</si>
  <si>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</si>
  <si>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</si>
  <si>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</si>
  <si>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</si>
  <si>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</si>
  <si>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</si>
  <si>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</si>
  <si>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</si>
  <si>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</si>
  <si>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</si>
  <si>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</si>
  <si>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</si>
  <si>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</si>
  <si>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</si>
  <si>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</si>
  <si>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</si>
  <si>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</si>
  <si>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</si>
  <si>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</si>
  <si>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</si>
  <si>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</si>
  <si>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</si>
  <si>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</si>
  <si>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</si>
  <si>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</si>
  <si>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</si>
  <si>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</si>
  <si>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</si>
  <si>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</si>
  <si>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</si>
  <si>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</si>
  <si>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</si>
  <si>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</si>
  <si>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</si>
  <si>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</si>
  <si>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</si>
  <si>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</si>
  <si>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</si>
  <si>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</si>
  <si>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</si>
  <si>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</si>
  <si>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</si>
  <si>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</si>
  <si>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</si>
  <si>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</si>
  <si>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</si>
  <si>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</si>
  <si>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</si>
  <si>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</si>
  <si>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</si>
  <si>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</si>
  <si>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</si>
  <si>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</si>
  <si>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</si>
  <si>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</si>
  <si>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</si>
  <si>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</si>
  <si>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</si>
  <si>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</si>
  <si>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</si>
  <si>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</si>
  <si>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</si>
  <si>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</si>
  <si>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</si>
  <si>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</si>
  <si>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</si>
  <si>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</si>
  <si>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</si>
  <si>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</si>
  <si>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</si>
  <si>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</si>
  <si>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</si>
  <si>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</si>
  <si>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</si>
  <si>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</si>
  <si>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</si>
  <si>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</si>
  <si>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</si>
  <si>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</si>
  <si>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</si>
  <si>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</si>
  <si>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</si>
  <si>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</si>
  <si>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</si>
  <si>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</si>
  <si>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</si>
  <si>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</si>
  <si>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</si>
  <si>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</si>
  <si>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</si>
  <si>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</si>
  <si>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</si>
  <si>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</si>
  <si>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</si>
  <si>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</si>
  <si>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</si>
  <si>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</si>
  <si>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</si>
  <si>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</si>
  <si>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</si>
  <si>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</si>
  <si>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</si>
  <si>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</si>
  <si>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</si>
  <si>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</si>
  <si>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</si>
  <si>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</si>
  <si>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</si>
  <si>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</si>
  <si>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</si>
  <si>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</si>
  <si>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</si>
  <si>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</si>
  <si>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</si>
  <si>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</si>
  <si>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</si>
  <si>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</si>
  <si>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</si>
  <si>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</si>
  <si>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</si>
  <si>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</si>
  <si>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</si>
  <si>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</si>
  <si>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</si>
  <si>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</si>
  <si>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</si>
  <si>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</si>
  <si>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</si>
  <si>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</si>
  <si>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</si>
  <si>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</si>
  <si>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</si>
  <si>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</si>
  <si>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</si>
  <si>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</si>
  <si>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</si>
  <si>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</si>
  <si>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</si>
  <si>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</si>
  <si>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</si>
  <si>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</si>
  <si>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</si>
  <si>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</si>
  <si>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</si>
  <si>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</si>
  <si>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</si>
  <si>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</si>
  <si>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</si>
  <si>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</si>
  <si>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</si>
  <si>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</si>
  <si>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</si>
  <si>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</si>
  <si>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</si>
  <si>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</si>
  <si>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</si>
  <si>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</si>
  <si>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</si>
  <si>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</si>
  <si>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</si>
  <si>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</si>
  <si>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</si>
  <si>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</si>
  <si>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</si>
  <si>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</si>
  <si>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</si>
  <si>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</si>
  <si>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</si>
  <si>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</si>
  <si>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</si>
  <si>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</si>
  <si>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</si>
  <si>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</si>
  <si>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</si>
  <si>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</si>
  <si>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</si>
  <si>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</si>
  <si>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</si>
  <si>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</si>
  <si>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</si>
  <si>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</si>
  <si>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</si>
  <si>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</si>
  <si>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</si>
  <si>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</si>
  <si>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</si>
  <si>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</si>
  <si>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</si>
  <si>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</si>
  <si>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</si>
  <si>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</si>
  <si>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</si>
  <si>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</si>
  <si>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</si>
  <si>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</si>
  <si>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</si>
  <si>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</si>
  <si>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</si>
  <si>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</si>
  <si>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</si>
  <si>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</si>
  <si>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</si>
  <si>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</si>
  <si>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</si>
  <si>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</si>
  <si>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</si>
  <si>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</si>
  <si>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</si>
  <si>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</si>
  <si>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</si>
  <si>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</si>
  <si>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</si>
  <si>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</si>
  <si>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</si>
  <si>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</si>
  <si>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</si>
  <si>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</si>
  <si>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</si>
  <si>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</si>
  <si>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</si>
  <si>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</si>
  <si>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</si>
  <si>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</si>
  <si>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</si>
  <si>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</si>
  <si>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</si>
  <si>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</si>
  <si>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</si>
  <si>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</si>
  <si>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</si>
  <si>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</si>
  <si>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</si>
  <si>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</si>
  <si>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</si>
  <si>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</si>
  <si>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</si>
  <si>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</si>
  <si>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</si>
  <si>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</si>
  <si>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</si>
  <si>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</si>
  <si>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</si>
  <si>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</si>
  <si>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</si>
  <si>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</si>
  <si>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</si>
  <si>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</si>
  <si>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</si>
  <si>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</si>
  <si>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</si>
  <si>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</si>
  <si>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</si>
  <si>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</si>
  <si>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</si>
  <si>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</si>
  <si>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</si>
  <si>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</si>
  <si>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</si>
  <si>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</si>
  <si>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</si>
  <si>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</si>
  <si>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</si>
  <si>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</si>
  <si>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</si>
  <si>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</si>
  <si>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</si>
  <si>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</si>
  <si>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</si>
  <si>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</si>
  <si>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</si>
  <si>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</si>
  <si>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</si>
  <si>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</si>
  <si>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</si>
  <si>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</si>
  <si>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</si>
  <si>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</si>
  <si>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</si>
  <si>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</si>
  <si>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</si>
  <si>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</si>
  <si>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</si>
  <si>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</si>
  <si>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</si>
  <si>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</si>
  <si>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</si>
  <si>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</si>
  <si>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</si>
  <si>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</si>
  <si>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</si>
  <si>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</si>
  <si>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</si>
  <si>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</si>
  <si>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</si>
  <si>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</si>
  <si>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</si>
  <si>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</si>
  <si>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</si>
  <si>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</si>
  <si>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</si>
  <si>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</si>
  <si>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</si>
  <si>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</si>
  <si>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</si>
  <si>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</si>
  <si>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</si>
  <si>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</si>
  <si>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</si>
  <si>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</si>
  <si>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</si>
  <si>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</si>
  <si>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</si>
  <si>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</si>
  <si>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</si>
  <si>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</si>
  <si>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</si>
  <si>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</si>
  <si>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</si>
  <si>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</si>
  <si>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</si>
  <si>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</si>
  <si>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</si>
  <si>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</si>
  <si>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</si>
  <si>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</si>
  <si>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</si>
  <si>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</si>
  <si>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</si>
  <si>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</si>
  <si>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</si>
  <si>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</si>
  <si>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</si>
  <si>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</si>
  <si>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</si>
  <si>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</si>
  <si>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</si>
  <si>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</si>
  <si>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</si>
  <si>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</si>
  <si>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</si>
  <si>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</si>
  <si>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</si>
  <si>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</si>
  <si>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</si>
  <si>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</si>
  <si>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</si>
  <si>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</si>
  <si>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</si>
  <si>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</si>
  <si>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</si>
  <si>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</si>
  <si>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</si>
  <si>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</si>
  <si>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</si>
  <si>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</si>
  <si>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</si>
  <si>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</si>
  <si>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</si>
  <si>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</si>
  <si>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</si>
  <si>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</si>
  <si>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</si>
  <si>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</si>
  <si>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</si>
  <si>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</si>
  <si>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</si>
  <si>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</si>
  <si>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</si>
  <si>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</si>
  <si>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</si>
  <si>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</si>
  <si>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</si>
  <si>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</si>
  <si>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</si>
  <si>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</si>
  <si>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</si>
  <si>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</si>
  <si>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</si>
  <si>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</si>
  <si>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</si>
  <si>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</si>
  <si>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</si>
  <si>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</si>
  <si>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</si>
  <si>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</si>
  <si>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</si>
  <si>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</si>
  <si>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</si>
  <si>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</si>
  <si>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</si>
  <si>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</si>
  <si>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</si>
  <si>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</si>
  <si>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</si>
  <si>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</si>
  <si>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</si>
  <si>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</si>
  <si>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</si>
  <si>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</si>
  <si>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</si>
  <si>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</si>
  <si>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</si>
  <si>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</si>
  <si>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</si>
  <si>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</si>
  <si>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</si>
  <si>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</si>
  <si>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</si>
  <si>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</si>
  <si>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</si>
  <si>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</si>
  <si>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</si>
  <si>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</si>
  <si>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</si>
  <si>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</si>
  <si>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</si>
  <si>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</si>
  <si>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</si>
  <si>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</si>
  <si>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</si>
  <si>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</si>
  <si>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</si>
  <si>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</si>
  <si>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</si>
  <si>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</si>
  <si>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</si>
  <si>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</si>
  <si>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</si>
  <si>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</si>
  <si>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</si>
  <si>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</si>
  <si>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</si>
  <si>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</si>
  <si>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</si>
  <si>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</si>
  <si>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</si>
  <si>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</si>
  <si>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</si>
  <si>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</si>
  <si>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</si>
  <si>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</si>
  <si>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</si>
  <si>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</si>
  <si>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</si>
  <si>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</si>
  <si>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</si>
  <si>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</si>
  <si>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</si>
  <si>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</si>
  <si>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</si>
  <si>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</si>
  <si>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</si>
  <si>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</si>
  <si>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</si>
  <si>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</si>
  <si>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</si>
  <si>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</si>
  <si>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</si>
  <si>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</si>
  <si>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</si>
  <si>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</si>
  <si>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</si>
  <si>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</si>
  <si>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</si>
  <si>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</si>
  <si>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</si>
  <si>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</si>
  <si>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</si>
  <si>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</si>
  <si>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</si>
  <si>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</si>
  <si>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</si>
  <si>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</si>
  <si>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</si>
  <si>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</si>
  <si>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</si>
  <si>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</si>
  <si>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</si>
  <si>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</si>
  <si>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</si>
  <si>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</si>
  <si>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</si>
  <si>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</si>
  <si>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</si>
  <si>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</si>
  <si>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</si>
  <si>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</si>
  <si>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</si>
  <si>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</si>
  <si>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</si>
  <si>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</si>
  <si>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</si>
  <si>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</si>
  <si>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</si>
  <si>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</si>
  <si>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</si>
  <si>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</si>
  <si>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</si>
  <si>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</si>
  <si>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</si>
  <si>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</si>
  <si>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</si>
  <si>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</si>
  <si>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</si>
  <si>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</si>
  <si>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</si>
  <si>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</si>
  <si>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</si>
  <si>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</si>
  <si>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</si>
  <si>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</si>
  <si>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</si>
  <si>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</si>
  <si>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</si>
  <si>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</si>
  <si>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</si>
  <si>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</si>
  <si>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</si>
  <si>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</si>
  <si>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</si>
  <si>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</si>
  <si>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</si>
  <si>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</si>
  <si>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</si>
  <si>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</si>
  <si>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</si>
  <si>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</si>
  <si>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</si>
  <si>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</si>
  <si>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</si>
  <si>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</si>
  <si>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</si>
  <si>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</si>
  <si>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</si>
  <si>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</si>
  <si>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</si>
  <si>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</si>
  <si>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</si>
  <si>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</si>
  <si>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</si>
  <si>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</si>
  <si>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</si>
  <si>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</si>
  <si>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</si>
  <si>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</si>
  <si>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</si>
  <si>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</si>
  <si>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</si>
  <si>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</si>
  <si>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</si>
  <si>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</si>
  <si>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</si>
  <si>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</si>
  <si>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</si>
  <si>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</si>
  <si>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</si>
  <si>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</si>
  <si>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</si>
  <si>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</si>
  <si>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</si>
  <si>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</si>
  <si>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</si>
  <si>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</si>
  <si>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</si>
  <si>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</si>
  <si>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</si>
  <si>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</si>
  <si>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</si>
  <si>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</si>
  <si>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</si>
  <si>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</si>
  <si>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</si>
  <si>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</si>
  <si>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</si>
  <si>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</si>
  <si>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</si>
  <si>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</si>
  <si>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</si>
  <si>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</si>
  <si>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</si>
  <si>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</si>
  <si>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</si>
  <si>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</si>
  <si>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</si>
  <si>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</si>
  <si>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</si>
  <si>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</si>
  <si>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</si>
  <si>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</si>
  <si>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</si>
  <si>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</si>
  <si>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</si>
  <si>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</si>
  <si>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</si>
  <si>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</si>
  <si>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</si>
  <si>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</si>
  <si>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</si>
  <si>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</si>
  <si>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</si>
  <si>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</si>
  <si>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</si>
  <si>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</si>
  <si>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</si>
  <si>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</si>
  <si>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</si>
  <si>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</si>
  <si>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</si>
  <si>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</si>
  <si>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</si>
  <si>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</si>
  <si>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</si>
  <si>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</si>
  <si>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</si>
  <si>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</si>
  <si>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</si>
  <si>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</si>
  <si>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</si>
  <si>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</si>
  <si>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</si>
  <si>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</si>
  <si>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</si>
  <si>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</si>
  <si>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</si>
  <si>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</si>
  <si>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</si>
  <si>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</si>
  <si>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</si>
  <si>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</si>
  <si>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</si>
  <si>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</si>
  <si>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</si>
  <si>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</si>
  <si>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</si>
  <si>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</si>
  <si>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</si>
  <si>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</si>
  <si>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</si>
  <si>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</si>
  <si>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</si>
  <si>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</si>
  <si>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</si>
  <si>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</si>
  <si>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</si>
  <si>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</si>
  <si>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</si>
  <si>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</si>
  <si>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</si>
  <si>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</si>
  <si>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</si>
  <si>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</si>
  <si>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</si>
  <si>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</si>
  <si>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</si>
  <si>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</si>
  <si>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</si>
  <si>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</si>
  <si>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</si>
  <si>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</si>
  <si>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</si>
  <si>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</si>
  <si>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</si>
  <si>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</si>
  <si>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</si>
  <si>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</si>
  <si>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</si>
  <si>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</si>
  <si>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</si>
  <si>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</si>
  <si>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</si>
  <si>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</si>
  <si>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</si>
  <si>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</si>
  <si>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</si>
  <si>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</si>
  <si>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</si>
  <si>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</si>
  <si>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</si>
  <si>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</si>
  <si>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</si>
  <si>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</si>
  <si>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</si>
  <si>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</si>
  <si>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</si>
  <si>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</si>
  <si>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</si>
  <si>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</si>
  <si>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</si>
  <si>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</si>
  <si>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</si>
  <si>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</si>
  <si>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</si>
  <si>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</si>
  <si>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</si>
  <si>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</si>
  <si>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</si>
  <si>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</si>
  <si>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</si>
  <si>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</si>
  <si>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</si>
  <si>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</si>
  <si>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</si>
  <si>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</si>
  <si>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</si>
  <si>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</si>
  <si>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</si>
  <si>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</si>
  <si>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</si>
  <si>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</si>
  <si>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</si>
  <si>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</si>
  <si>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</si>
  <si>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</si>
  <si>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</si>
  <si>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</si>
  <si>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</si>
  <si>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</si>
  <si>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</si>
  <si>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</si>
  <si>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</si>
  <si>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</si>
  <si>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</si>
  <si>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</si>
  <si>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</si>
  <si>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</si>
  <si>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</si>
  <si>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</si>
  <si>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</si>
  <si>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</si>
  <si>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</si>
  <si>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</si>
  <si>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</si>
  <si>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</si>
  <si>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</si>
  <si>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</si>
  <si>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</si>
  <si>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</si>
  <si>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</si>
  <si>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</si>
  <si>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</si>
  <si>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</si>
  <si>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</si>
  <si>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</si>
  <si>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</si>
  <si>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</si>
  <si>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</si>
  <si>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</si>
  <si>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</si>
  <si>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</si>
  <si>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</si>
  <si>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</si>
  <si>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</si>
  <si>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</si>
  <si>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</si>
  <si>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</si>
  <si>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</si>
  <si>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</si>
  <si>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</si>
  <si>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</si>
  <si>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</si>
  <si>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</si>
  <si>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</si>
  <si>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</si>
  <si>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</si>
  <si>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</si>
  <si>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</si>
  <si>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</si>
  <si>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</si>
  <si>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</si>
  <si>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</si>
  <si>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</si>
  <si>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</si>
  <si>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</si>
  <si>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</si>
  <si>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</si>
  <si>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</si>
  <si>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</si>
  <si>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</si>
  <si>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</si>
  <si>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</si>
  <si>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</si>
  <si>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</si>
  <si>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</si>
  <si>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</si>
  <si>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</si>
  <si>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</si>
  <si>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</si>
  <si>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</si>
  <si>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</si>
  <si>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</si>
  <si>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</si>
  <si>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</si>
  <si>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</si>
  <si>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</si>
  <si>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</si>
  <si>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</si>
  <si>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</si>
  <si>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</si>
  <si>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</si>
  <si>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</si>
  <si>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</si>
  <si>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</si>
  <si>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</si>
  <si>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</si>
  <si>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</si>
  <si>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</si>
  <si>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</si>
  <si>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</si>
  <si>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</si>
  <si>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</si>
  <si>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</si>
  <si>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</si>
  <si>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</si>
  <si>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</si>
  <si>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</si>
  <si>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</si>
  <si>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</si>
  <si>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</si>
  <si>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</si>
  <si>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</si>
  <si>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</si>
  <si>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</si>
  <si>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</si>
  <si>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</si>
  <si>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</si>
  <si>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</si>
  <si>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</si>
  <si>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</si>
  <si>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</si>
  <si>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</si>
  <si>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</si>
  <si>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</si>
  <si>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</si>
  <si>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</si>
  <si>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</si>
  <si>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</si>
  <si>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</si>
  <si>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</si>
  <si>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</si>
  <si>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</si>
  <si>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</si>
  <si>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</si>
  <si>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</si>
  <si>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</si>
  <si>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</si>
  <si>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</si>
  <si>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</si>
  <si>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</si>
  <si>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</si>
  <si>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</si>
  <si>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</si>
  <si>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</si>
  <si>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</si>
  <si>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</si>
  <si>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</si>
  <si>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</si>
  <si>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</si>
  <si>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</si>
  <si>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</si>
  <si>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</si>
  <si>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</si>
  <si>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</si>
  <si>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</si>
  <si>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</si>
  <si>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</si>
  <si>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</si>
  <si>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</si>
  <si>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</si>
  <si>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</si>
  <si>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</si>
  <si>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</si>
  <si>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</si>
  <si>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</si>
  <si>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</si>
  <si>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</si>
  <si>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</si>
  <si>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</si>
  <si>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</si>
  <si>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</si>
  <si>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</si>
  <si>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</si>
  <si>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</si>
  <si>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</si>
  <si>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</si>
  <si>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</si>
  <si>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</si>
  <si>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</si>
  <si>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</si>
  <si>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</si>
  <si>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</si>
  <si>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</si>
  <si>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</si>
  <si>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</si>
  <si>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</si>
  <si>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</si>
  <si>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</si>
  <si>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</si>
  <si>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</si>
  <si>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</si>
  <si>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</si>
  <si>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</si>
  <si>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</si>
  <si>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</si>
  <si>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</si>
  <si>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</si>
  <si>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</si>
  <si>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</si>
  <si>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</si>
  <si>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</si>
  <si>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</si>
  <si>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</si>
  <si>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</si>
  <si>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</si>
  <si>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</si>
  <si>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</si>
  <si>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</si>
  <si>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</si>
  <si>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</si>
  <si>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</si>
  <si>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</si>
  <si>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</si>
  <si>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</si>
  <si>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</si>
  <si>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</si>
  <si>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</si>
  <si>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</si>
  <si>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</si>
  <si>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</si>
  <si>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</si>
  <si>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</si>
  <si>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</si>
  <si>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</si>
  <si>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</si>
  <si>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</si>
  <si>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</si>
  <si>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</si>
  <si>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</si>
  <si>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</si>
  <si>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</si>
  <si>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</si>
  <si>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</si>
  <si>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</si>
  <si>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</si>
  <si>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</si>
  <si>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</si>
  <si>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</si>
  <si>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</si>
  <si>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</si>
  <si>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</si>
  <si>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</si>
  <si>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</si>
  <si>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</si>
  <si>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</si>
  <si>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</si>
  <si>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</si>
  <si>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</si>
  <si>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</si>
  <si>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</si>
  <si>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</si>
  <si>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</si>
  <si>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</si>
  <si>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</si>
  <si>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</si>
  <si>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</si>
  <si>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</si>
  <si>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</si>
  <si>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</si>
  <si>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</si>
  <si>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</si>
  <si>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</si>
  <si>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</si>
  <si>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</si>
  <si>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</si>
  <si>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</si>
  <si>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</si>
  <si>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</si>
  <si>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</si>
  <si>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</si>
  <si>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</si>
  <si>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</si>
  <si>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</si>
  <si>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</si>
  <si>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</si>
  <si>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</si>
  <si>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</si>
  <si>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</si>
  <si>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</si>
  <si>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</si>
  <si>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</si>
  <si>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</si>
  <si>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</si>
  <si>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</si>
  <si>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</si>
  <si>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</si>
  <si>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</si>
  <si>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</si>
  <si>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</si>
  <si>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</si>
  <si>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</si>
  <si>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</si>
  <si>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</si>
  <si>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</si>
  <si>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</si>
  <si>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</si>
  <si>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</si>
  <si>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</si>
  <si>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</si>
  <si>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</si>
  <si>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</si>
  <si>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</si>
  <si>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</si>
  <si>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</si>
  <si>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</si>
  <si>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</si>
  <si>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</si>
  <si>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</si>
  <si>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</si>
  <si>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</si>
  <si>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</si>
  <si>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</si>
  <si>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</si>
  <si>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</si>
  <si>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</si>
  <si>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</si>
  <si>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</si>
  <si>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</si>
  <si>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</si>
  <si>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</si>
  <si>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</si>
  <si>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</si>
  <si>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</si>
  <si>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</si>
  <si>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</si>
  <si>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</si>
  <si>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</si>
  <si>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</si>
  <si>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</si>
  <si>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</si>
  <si>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</si>
  <si>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</si>
  <si>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</si>
  <si>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</si>
  <si>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</si>
  <si>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</si>
  <si>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</si>
  <si>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</si>
  <si>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</si>
  <si>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</si>
  <si>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</si>
  <si>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</si>
  <si>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</si>
  <si>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</si>
  <si>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</si>
  <si>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</si>
  <si>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</si>
  <si>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</si>
  <si>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</si>
  <si>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</si>
  <si>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</si>
  <si>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</si>
  <si>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</si>
  <si>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</si>
  <si>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</si>
  <si>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</si>
  <si>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</si>
  <si>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</si>
  <si>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</si>
  <si>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</si>
  <si>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</si>
  <si>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</si>
  <si>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</si>
  <si>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</si>
  <si>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</si>
  <si>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</si>
  <si>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</si>
  <si>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</si>
  <si>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</si>
  <si>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</si>
  <si>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</si>
  <si>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</si>
  <si>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</si>
  <si>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</si>
  <si>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</si>
  <si>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</si>
  <si>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</si>
  <si>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</si>
  <si>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</si>
  <si>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</si>
  <si>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</si>
  <si>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</si>
  <si>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</si>
  <si>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</si>
  <si>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</si>
  <si>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</si>
  <si>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</si>
  <si>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</si>
  <si>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</si>
  <si>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</si>
  <si>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</si>
  <si>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</si>
  <si>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</si>
  <si>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</si>
  <si>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</si>
  <si>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</si>
  <si>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</si>
  <si>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</si>
  <si>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</si>
  <si>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</si>
  <si>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</si>
  <si>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</si>
  <si>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</si>
  <si>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</si>
  <si>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</si>
  <si>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</si>
  <si>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</si>
  <si>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</si>
  <si>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</si>
  <si>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</si>
  <si>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</si>
  <si>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</si>
  <si>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</si>
  <si>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</si>
  <si>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</si>
  <si>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</si>
  <si>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</si>
  <si>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</si>
  <si>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</si>
  <si>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</si>
  <si>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</si>
  <si>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</si>
  <si>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</si>
  <si>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</si>
  <si>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</si>
  <si>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</si>
  <si>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</si>
  <si>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</si>
  <si>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</si>
  <si>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</si>
  <si>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</si>
  <si>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</si>
  <si>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</si>
  <si>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</si>
  <si>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</si>
  <si>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</si>
  <si>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</si>
  <si>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</si>
  <si>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</si>
  <si>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</si>
  <si>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</si>
  <si>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</si>
  <si>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</si>
  <si>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</si>
  <si>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</si>
  <si>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</si>
  <si>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</si>
  <si>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</si>
  <si>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</si>
  <si>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</si>
  <si>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</si>
  <si>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</si>
  <si>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</si>
  <si>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</si>
  <si>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</si>
  <si>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</si>
  <si>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</si>
  <si>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</si>
  <si>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</si>
  <si>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</si>
  <si>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</si>
  <si>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</si>
  <si>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</si>
  <si>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</si>
  <si>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</si>
  <si>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</si>
  <si>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</si>
  <si>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</si>
  <si>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</si>
  <si>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</si>
  <si>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</si>
  <si>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</si>
  <si>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</si>
  <si>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</si>
  <si>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</si>
  <si>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</si>
  <si>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</si>
  <si>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</si>
  <si>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</si>
  <si>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</si>
  <si>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</si>
  <si>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</si>
  <si>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</si>
  <si>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</si>
  <si>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</si>
  <si>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</si>
  <si>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</si>
  <si>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</si>
  <si>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</si>
  <si>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</si>
  <si>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</si>
  <si>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</si>
  <si>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</si>
  <si>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</si>
  <si>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</si>
  <si>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</si>
  <si>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</si>
  <si>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</si>
  <si>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</si>
  <si>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</si>
  <si>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</si>
  <si>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</si>
  <si>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</si>
  <si>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</si>
  <si>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</si>
  <si>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</si>
  <si>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</si>
  <si>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</si>
  <si>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</si>
  <si>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</si>
  <si>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</si>
  <si>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</si>
  <si>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</si>
  <si>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</si>
  <si>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</si>
  <si>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</si>
  <si>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</si>
  <si>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</si>
  <si>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</si>
  <si>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</si>
  <si>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</si>
  <si>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</si>
  <si>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</si>
  <si>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</si>
  <si>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</si>
  <si>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</si>
  <si>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</si>
  <si>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</si>
  <si>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</si>
  <si>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</si>
  <si>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</si>
  <si>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</si>
  <si>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</si>
  <si>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</si>
  <si>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</si>
  <si>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</si>
  <si>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</si>
  <si>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</si>
  <si>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</si>
  <si>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</si>
  <si>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</si>
  <si>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</si>
  <si>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</si>
  <si>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</si>
  <si>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</si>
  <si>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</si>
  <si>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</si>
  <si>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</si>
  <si>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</si>
  <si>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</si>
  <si>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</si>
  <si>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</si>
  <si>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</si>
  <si>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</si>
  <si>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</si>
  <si>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</si>
  <si>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</si>
  <si>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</si>
  <si>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</si>
  <si>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</si>
  <si>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</si>
  <si>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</si>
  <si>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</si>
  <si>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</si>
  <si>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</si>
  <si>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</si>
  <si>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</si>
  <si>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</si>
  <si>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</si>
  <si>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</si>
  <si>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</si>
  <si>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</si>
  <si>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</si>
  <si>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</si>
  <si>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</si>
  <si>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</si>
  <si>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</si>
  <si>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</si>
  <si>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</si>
  <si>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</si>
  <si>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</si>
  <si>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</si>
  <si>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</si>
  <si>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</si>
  <si>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</si>
  <si>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</si>
  <si>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</si>
  <si>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</si>
  <si>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</si>
  <si>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</si>
  <si>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</si>
  <si>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</si>
  <si>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</si>
  <si>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</si>
  <si>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</si>
  <si>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</si>
  <si>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</si>
  <si>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</si>
  <si>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</si>
  <si>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</si>
  <si>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</si>
  <si>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</si>
  <si>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</si>
  <si>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</si>
  <si>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</si>
  <si>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</si>
  <si>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</si>
  <si>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</si>
  <si>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</si>
  <si>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</si>
  <si>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</si>
  <si>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</si>
  <si>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</si>
  <si>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</si>
  <si>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</si>
  <si>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</si>
  <si>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</si>
  <si>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</si>
  <si>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</si>
  <si>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</si>
  <si>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</si>
  <si>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</si>
  <si>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</si>
  <si>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</si>
  <si>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</si>
  <si>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</si>
  <si>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</si>
  <si>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</si>
  <si>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</si>
  <si>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</si>
  <si>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</si>
  <si>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</si>
  <si>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</si>
  <si>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</si>
  <si>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</si>
  <si>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</si>
  <si>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</si>
  <si>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</si>
  <si>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</si>
  <si>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</si>
  <si>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</si>
  <si>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</si>
  <si>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</si>
  <si>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</si>
  <si>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</si>
  <si>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</si>
  <si>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</si>
  <si>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</si>
  <si>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</si>
  <si>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</si>
  <si>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</si>
  <si>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</si>
  <si>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</si>
  <si>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</si>
  <si>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</si>
  <si>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</si>
  <si>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</si>
  <si>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</si>
  <si>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</si>
  <si>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</si>
  <si>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</si>
  <si>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</si>
  <si>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</si>
  <si>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</si>
  <si>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</si>
  <si>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</si>
  <si>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</si>
  <si>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</si>
  <si>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</si>
  <si>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</si>
  <si>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</si>
  <si>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</si>
  <si>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</si>
  <si>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</si>
  <si>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</si>
  <si>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</si>
  <si>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</si>
  <si>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</si>
  <si>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</si>
  <si>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</si>
  <si>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</si>
  <si>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</si>
  <si>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</si>
  <si>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</si>
  <si>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</si>
  <si>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</si>
  <si>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</si>
  <si>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</si>
  <si>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</si>
  <si>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</si>
  <si>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</si>
  <si>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</si>
  <si>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</si>
  <si>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</si>
  <si>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</si>
  <si>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</si>
  <si>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</si>
  <si>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</si>
  <si>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</si>
  <si>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</si>
  <si>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</si>
  <si>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</si>
  <si>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</si>
  <si>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</si>
  <si>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</si>
  <si>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</si>
  <si>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</si>
  <si>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</si>
  <si>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</si>
  <si>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</si>
  <si>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</si>
  <si>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</si>
  <si>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</si>
  <si>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</si>
  <si>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</si>
  <si>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</si>
  <si>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</si>
  <si>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</si>
  <si>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</si>
  <si>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</si>
  <si>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</si>
  <si>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</si>
  <si>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</si>
  <si>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</si>
  <si>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</si>
  <si>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</si>
  <si>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</si>
  <si>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</si>
  <si>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</si>
  <si>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</si>
  <si>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</si>
  <si>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</si>
  <si>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</si>
  <si>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</si>
  <si>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</si>
  <si>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</si>
  <si>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</si>
  <si>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</si>
  <si>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</si>
  <si>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</si>
  <si>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</si>
  <si>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</si>
  <si>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</si>
  <si>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</si>
  <si>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</si>
  <si>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</si>
  <si>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</si>
  <si>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</si>
  <si>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</si>
  <si>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</si>
  <si>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</si>
  <si>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</si>
  <si>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</si>
  <si>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</si>
  <si>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</si>
  <si>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</si>
  <si>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</si>
  <si>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</si>
  <si>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</si>
  <si>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</si>
  <si>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</si>
  <si>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</si>
  <si>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</si>
  <si>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</si>
  <si>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</si>
  <si>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</si>
  <si>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</si>
  <si>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</si>
  <si>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</si>
  <si>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</si>
  <si>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</si>
  <si>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</si>
  <si>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</si>
  <si>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</si>
  <si>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</si>
  <si>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</si>
  <si>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</si>
  <si>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</si>
  <si>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</si>
  <si>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</si>
  <si>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</si>
  <si>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</si>
  <si>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</si>
  <si>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</si>
  <si>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</si>
  <si>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</si>
  <si>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</si>
  <si>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</si>
  <si>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</si>
  <si>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</si>
  <si>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</si>
  <si>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</si>
  <si>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</si>
  <si>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</si>
  <si>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</si>
  <si>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</si>
  <si>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</si>
  <si>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</si>
  <si>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</si>
  <si>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</si>
  <si>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</si>
  <si>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</si>
  <si>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</si>
  <si>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</si>
  <si>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</si>
  <si>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</si>
  <si>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</si>
  <si>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</si>
  <si>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</si>
  <si>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</si>
  <si>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</si>
  <si>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</si>
  <si>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</si>
  <si>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</si>
  <si>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</si>
  <si>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</si>
  <si>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</si>
  <si>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</si>
  <si>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</si>
  <si>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</si>
  <si>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</si>
  <si>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</si>
  <si>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</si>
  <si>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</si>
  <si>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</si>
  <si>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</si>
  <si>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</si>
  <si>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</si>
  <si>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</si>
  <si>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</si>
  <si>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</si>
  <si>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</si>
  <si>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</si>
  <si>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</si>
  <si>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</si>
  <si>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</si>
  <si>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</si>
  <si>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</si>
  <si>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</si>
  <si>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</si>
  <si>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</si>
  <si>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</si>
  <si>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</si>
  <si>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</si>
  <si>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</si>
  <si>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</si>
  <si>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</si>
  <si>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</si>
  <si>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</si>
  <si>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</si>
  <si>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</si>
  <si>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</si>
  <si>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</si>
  <si>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</si>
  <si>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</si>
  <si>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</si>
  <si>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</si>
  <si>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</si>
  <si>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</si>
  <si>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</si>
  <si>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</si>
  <si>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</si>
  <si>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</si>
  <si>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</si>
  <si>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</si>
  <si>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</si>
  <si>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</si>
  <si>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</si>
  <si>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</si>
  <si>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</si>
  <si>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</si>
  <si>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</si>
  <si>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</si>
  <si>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</si>
  <si>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</si>
  <si>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</si>
  <si>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</si>
  <si>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</si>
  <si>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</si>
  <si>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</si>
  <si>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</si>
  <si>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</si>
  <si>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</si>
  <si>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</si>
  <si>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</si>
  <si>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</si>
  <si>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</si>
  <si>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</si>
  <si>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</si>
  <si>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</si>
  <si>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</si>
  <si>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</si>
  <si>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</si>
  <si>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</si>
  <si>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</si>
  <si>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</si>
  <si>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</si>
  <si>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</si>
  <si>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</si>
  <si>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</si>
  <si>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</si>
  <si>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</si>
  <si>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</si>
  <si>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</si>
  <si>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</si>
  <si>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</si>
  <si>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</si>
  <si>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</si>
  <si>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</si>
  <si>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</si>
  <si>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</si>
  <si>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</si>
  <si>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</si>
  <si>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</si>
  <si>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</si>
  <si>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</si>
  <si>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</si>
  <si>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</si>
  <si>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</si>
  <si>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</si>
  <si>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</si>
  <si>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</si>
  <si>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</si>
  <si>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</si>
  <si>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</si>
  <si>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</si>
  <si>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</si>
  <si>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</si>
  <si>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</si>
  <si>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</si>
  <si>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</si>
  <si>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</si>
  <si>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</si>
  <si>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</si>
  <si>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</si>
  <si>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</si>
  <si>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</si>
  <si>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</si>
  <si>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</si>
  <si>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</si>
  <si>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</si>
  <si>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</si>
  <si>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</si>
  <si>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</si>
  <si>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</si>
  <si>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</si>
  <si>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</si>
  <si>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</si>
  <si>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</si>
  <si>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</si>
  <si>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</si>
  <si>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</si>
  <si>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</si>
  <si>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</si>
  <si>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</si>
  <si>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</si>
  <si>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</si>
  <si>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</si>
  <si>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</si>
  <si>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</si>
  <si>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</si>
  <si>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</si>
  <si>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</si>
  <si>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</si>
  <si>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</si>
  <si>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</si>
  <si>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</si>
  <si>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</si>
  <si>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</si>
  <si>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</si>
  <si>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</si>
  <si>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</si>
  <si>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</si>
  <si>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</si>
  <si>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</si>
  <si>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</si>
  <si>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</si>
  <si>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</si>
  <si>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</si>
  <si>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</si>
  <si>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</si>
  <si>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</si>
  <si>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</si>
  <si>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</si>
  <si>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</si>
  <si>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</si>
  <si>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</si>
  <si>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</si>
  <si>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</si>
  <si>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</si>
  <si>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</si>
  <si>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</si>
  <si>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</si>
  <si>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</si>
  <si>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</si>
  <si>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</si>
  <si>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</si>
  <si>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</si>
  <si>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</si>
  <si>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</si>
  <si>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</si>
  <si>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</si>
  <si>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</si>
  <si>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</si>
  <si>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</si>
  <si>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</si>
  <si>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</si>
  <si>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</si>
  <si>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</si>
  <si>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</si>
  <si>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</si>
  <si>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</si>
  <si>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</si>
  <si>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</si>
  <si>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</si>
  <si>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</si>
  <si>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</si>
  <si>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</si>
  <si>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</si>
  <si>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</si>
  <si>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</si>
  <si>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</si>
  <si>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</si>
  <si>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</si>
  <si>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</si>
  <si>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</si>
  <si>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</si>
  <si>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</si>
  <si>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</si>
  <si>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</si>
  <si>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</si>
  <si>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</si>
  <si>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</si>
  <si>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</si>
  <si>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</si>
  <si>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</si>
  <si>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</si>
  <si>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</si>
  <si>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</si>
  <si>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</si>
  <si>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</si>
  <si>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</si>
  <si>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</si>
  <si>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</si>
  <si>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</si>
  <si>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</si>
  <si>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</si>
  <si>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</si>
  <si>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</si>
  <si>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</si>
  <si>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</si>
  <si>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</si>
  <si>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</si>
  <si>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</si>
  <si>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</si>
  <si>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</si>
  <si>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</si>
  <si>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</si>
  <si>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</si>
  <si>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</si>
  <si>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</si>
  <si>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</si>
  <si>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</si>
  <si>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</si>
  <si>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</si>
  <si>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</si>
  <si>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</si>
  <si>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</si>
  <si>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</si>
  <si>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</si>
  <si>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</si>
  <si>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</si>
  <si>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</si>
  <si>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</si>
  <si>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</si>
  <si>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</si>
  <si>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</si>
  <si>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</si>
  <si>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</si>
  <si>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</si>
  <si>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</si>
  <si>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</si>
  <si>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</si>
  <si>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</si>
  <si>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</si>
  <si>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</si>
  <si>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</si>
  <si>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</si>
  <si>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</si>
  <si>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</si>
  <si>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</si>
  <si>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</si>
  <si>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</si>
  <si>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</si>
  <si>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</si>
  <si>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</si>
  <si>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</si>
  <si>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</si>
  <si>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</si>
  <si>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</si>
  <si>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</si>
  <si>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</si>
  <si>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</si>
  <si>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</si>
  <si>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</si>
  <si>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</si>
  <si>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</si>
  <si>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</si>
  <si>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</si>
  <si>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</si>
  <si>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</si>
  <si>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</si>
  <si>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</si>
  <si>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</si>
  <si>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</si>
  <si>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</si>
  <si>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</si>
  <si>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</si>
  <si>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</si>
  <si>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</si>
  <si>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</si>
  <si>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</si>
  <si>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</si>
  <si>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</si>
  <si>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</si>
  <si>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</si>
  <si>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</si>
  <si>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</si>
  <si>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</si>
  <si>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</si>
  <si>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</si>
  <si>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</si>
  <si>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</si>
  <si>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</si>
  <si>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</si>
  <si>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</si>
  <si>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</si>
  <si>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</si>
  <si>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</si>
  <si>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</si>
  <si>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</si>
  <si>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</si>
  <si>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</si>
  <si>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</si>
  <si>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</si>
  <si>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</si>
  <si>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</si>
  <si>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</si>
  <si>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</si>
  <si>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</si>
  <si>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</si>
  <si>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</si>
  <si>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</si>
  <si>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</si>
  <si>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</si>
  <si>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</si>
  <si>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</si>
  <si>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</si>
  <si>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</si>
  <si>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</si>
  <si>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</si>
  <si>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</si>
  <si>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</si>
  <si>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</si>
  <si>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</si>
  <si>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</si>
  <si>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</si>
  <si>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</si>
  <si>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</si>
  <si>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</si>
  <si>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</si>
  <si>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</si>
  <si>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</si>
  <si>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</si>
  <si>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</si>
  <si>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</si>
  <si>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</si>
  <si>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</si>
  <si>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</si>
  <si>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</si>
  <si>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</si>
  <si>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</si>
  <si>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</si>
  <si>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</si>
  <si>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</si>
  <si>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</si>
  <si>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</si>
  <si>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</si>
  <si>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</si>
  <si>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</si>
  <si>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</si>
  <si>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</si>
  <si>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</si>
  <si>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</si>
  <si>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</si>
  <si>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</si>
  <si>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</si>
  <si>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</si>
  <si>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</si>
  <si>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</si>
  <si>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</si>
  <si>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</si>
  <si>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</si>
  <si>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</si>
  <si>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</si>
  <si>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</si>
  <si>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</si>
  <si>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</si>
  <si>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</si>
  <si>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</si>
  <si>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</si>
  <si>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</si>
  <si>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</si>
  <si>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</si>
  <si>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</si>
  <si>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</si>
  <si>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</si>
  <si>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</si>
  <si>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</si>
  <si>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</si>
  <si>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</si>
  <si>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</si>
  <si>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</si>
  <si>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</si>
  <si>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</si>
  <si>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</si>
  <si>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</si>
  <si>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</si>
  <si>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</si>
  <si>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</si>
  <si>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</si>
  <si>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</si>
  <si>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</si>
  <si>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</si>
  <si>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</si>
  <si>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</si>
  <si>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</si>
  <si>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</si>
  <si>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</si>
  <si>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</si>
  <si>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</si>
  <si>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</si>
  <si>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</si>
  <si>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</si>
  <si>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</si>
  <si>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</si>
  <si>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</si>
  <si>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</si>
  <si>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</si>
  <si>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</si>
  <si>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</si>
  <si>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</si>
  <si>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</si>
  <si>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</si>
  <si>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</si>
  <si>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</si>
  <si>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</si>
  <si>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</si>
  <si>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</si>
  <si>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</si>
  <si>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</si>
  <si>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</si>
  <si>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</si>
  <si>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</si>
  <si>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</si>
  <si>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</si>
  <si>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</si>
  <si>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</si>
  <si>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</si>
  <si>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</si>
  <si>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</si>
  <si>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</si>
  <si>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</si>
  <si>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</si>
  <si>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</si>
  <si>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</si>
  <si>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</si>
  <si>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</si>
  <si>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</si>
  <si>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</si>
  <si>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</si>
  <si>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</si>
  <si>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</si>
  <si>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</si>
  <si>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</si>
  <si>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</si>
  <si>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</si>
  <si>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</si>
  <si>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</si>
  <si>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</si>
  <si>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</si>
  <si>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</si>
  <si>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</si>
  <si>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</si>
  <si>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</si>
  <si>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</si>
  <si>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</si>
  <si>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</si>
  <si>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</si>
  <si>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</si>
  <si>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</si>
  <si>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</si>
  <si>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</si>
  <si>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</si>
  <si>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</si>
  <si>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</si>
  <si>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</si>
  <si>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</si>
  <si>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</si>
  <si>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</si>
  <si>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</si>
  <si>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</si>
  <si>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</si>
  <si>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</si>
  <si>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</si>
  <si>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</si>
  <si>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</si>
  <si>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</si>
  <si>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</si>
  <si>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</si>
  <si>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</si>
  <si>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</si>
  <si>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</si>
  <si>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</si>
  <si>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</si>
  <si>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</si>
  <si>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</si>
  <si>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</si>
  <si>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</si>
  <si>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</si>
  <si>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</si>
  <si>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</si>
  <si>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</si>
  <si>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</si>
  <si>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</si>
  <si>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</si>
  <si>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</si>
  <si>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</si>
  <si>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</si>
  <si>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</si>
  <si>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</si>
  <si>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</si>
  <si>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</si>
  <si>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</si>
  <si>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</si>
  <si>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</si>
  <si>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</si>
  <si>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</si>
  <si>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</si>
  <si>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</si>
  <si>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</si>
  <si>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</si>
  <si>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</si>
  <si>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</si>
  <si>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</si>
  <si>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</si>
  <si>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</si>
  <si>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</si>
  <si>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</si>
  <si>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</si>
  <si>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</si>
  <si>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</si>
  <si>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</si>
  <si>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</si>
  <si>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</si>
  <si>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</si>
  <si>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</si>
  <si>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</si>
  <si>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</si>
  <si>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</si>
  <si>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</si>
  <si>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</si>
  <si>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</si>
  <si>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</si>
  <si>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</si>
  <si>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</si>
  <si>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</si>
  <si>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</si>
  <si>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</si>
  <si>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</si>
  <si>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</si>
  <si>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</si>
  <si>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</si>
  <si>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</si>
  <si>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</si>
  <si>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</si>
  <si>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</si>
  <si>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</si>
  <si>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</si>
  <si>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</si>
  <si>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</si>
  <si>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</si>
  <si>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</si>
  <si>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</si>
  <si>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</si>
  <si>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</si>
  <si>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</si>
  <si>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</si>
  <si>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</si>
  <si>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</si>
  <si>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</si>
  <si>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</si>
  <si>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</si>
  <si>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</si>
  <si>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</si>
  <si>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</si>
  <si>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</si>
  <si>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</si>
  <si>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</si>
  <si>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</si>
  <si>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</si>
  <si>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</si>
  <si>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</si>
  <si>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</si>
  <si>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</si>
  <si>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</si>
  <si>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</si>
  <si>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</si>
  <si>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</si>
  <si>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</si>
  <si>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</si>
  <si>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</si>
  <si>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</si>
  <si>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</si>
  <si>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</si>
  <si>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</si>
  <si>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</si>
  <si>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</si>
  <si>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</si>
  <si>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</si>
  <si>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</si>
  <si>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</si>
  <si>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</si>
  <si>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</si>
  <si>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</si>
  <si>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</si>
  <si>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</si>
  <si>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</si>
  <si>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</si>
  <si>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</si>
  <si>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</si>
  <si>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</si>
  <si>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</si>
  <si>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</si>
  <si>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</si>
  <si>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</si>
  <si>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</si>
  <si>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</si>
  <si>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</si>
  <si>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</si>
  <si>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</si>
  <si>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</si>
  <si>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</si>
  <si>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</si>
  <si>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</si>
  <si>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</si>
  <si>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</si>
  <si>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</si>
  <si>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</si>
  <si>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</si>
  <si>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</si>
  <si>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</si>
  <si>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</si>
  <si>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</si>
  <si>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</si>
  <si>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</si>
  <si>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</si>
  <si>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</si>
  <si>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</si>
  <si>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</si>
  <si>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</si>
  <si>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</si>
  <si>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</si>
  <si>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</si>
  <si>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</si>
  <si>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</si>
  <si>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</si>
  <si>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</si>
  <si>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</si>
  <si>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</si>
  <si>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</si>
  <si>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</si>
  <si>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</si>
  <si>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</si>
  <si>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</si>
  <si>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</si>
  <si>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</si>
  <si>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</si>
  <si>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</si>
  <si>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</si>
  <si>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</si>
  <si>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</si>
  <si>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</si>
  <si>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</si>
  <si>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</si>
  <si>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</si>
  <si>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</si>
  <si>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</si>
  <si>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</si>
  <si>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</si>
  <si>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</si>
  <si>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</si>
  <si>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</si>
  <si>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</si>
  <si>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</si>
  <si>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</si>
  <si>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</si>
  <si>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</si>
  <si>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</si>
  <si>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</si>
  <si>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</si>
  <si>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</si>
  <si>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</si>
  <si>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</si>
  <si>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</si>
  <si>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</si>
  <si>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</si>
  <si>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</si>
  <si>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</si>
  <si>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</si>
  <si>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</si>
  <si>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</si>
  <si>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</si>
  <si>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</si>
  <si>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</si>
  <si>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</si>
  <si>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</si>
  <si>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</si>
  <si>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</si>
  <si>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</si>
  <si>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</si>
  <si>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</si>
  <si>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</si>
  <si>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</si>
  <si>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</si>
  <si>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</si>
  <si>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</si>
  <si>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</si>
  <si>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</si>
  <si>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</si>
  <si>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</si>
  <si>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</si>
  <si>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</si>
  <si>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</si>
  <si>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</si>
  <si>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</si>
  <si>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</si>
  <si>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</si>
  <si>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</si>
  <si>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</si>
  <si>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</si>
  <si>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</si>
  <si>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</si>
  <si>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</si>
  <si>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</si>
  <si>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</si>
  <si>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</si>
  <si>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</si>
  <si>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</si>
  <si>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</si>
  <si>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</si>
  <si>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</si>
  <si>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</si>
  <si>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</si>
  <si>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</si>
  <si>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</si>
  <si>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</si>
  <si>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</si>
  <si>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</si>
  <si>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</si>
  <si>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</si>
  <si>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</si>
  <si>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</si>
  <si>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</si>
  <si>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</si>
  <si>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</si>
  <si>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</si>
  <si>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</si>
  <si>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</si>
  <si>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</si>
  <si>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</si>
  <si>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</si>
  <si>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</si>
  <si>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</si>
  <si>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</si>
  <si>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</si>
  <si>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</si>
  <si>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</si>
  <si>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</si>
  <si>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</si>
  <si>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</si>
  <si>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</si>
  <si>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</si>
  <si>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</si>
  <si>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</si>
  <si>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</si>
  <si>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</si>
  <si>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</si>
  <si>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</si>
  <si>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</si>
  <si>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</si>
  <si>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</si>
  <si>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</si>
  <si>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</si>
  <si>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</si>
  <si>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</si>
  <si>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</si>
  <si>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</si>
  <si>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</si>
  <si>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</si>
  <si>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</si>
  <si>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</si>
  <si>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</si>
  <si>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</si>
  <si>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</si>
  <si>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</si>
  <si>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</si>
  <si>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</si>
  <si>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</si>
  <si>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</si>
  <si>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</si>
  <si>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</si>
  <si>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</si>
  <si>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</si>
  <si>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</si>
  <si>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</si>
  <si>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</si>
  <si>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</si>
  <si>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</si>
  <si>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</si>
  <si>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</si>
  <si>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</si>
  <si>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</si>
  <si>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</si>
  <si>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</si>
  <si>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</si>
  <si>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</si>
  <si>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</si>
  <si>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</si>
  <si>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</si>
  <si>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</si>
  <si>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</si>
  <si>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</si>
  <si>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</si>
  <si>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</si>
  <si>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</si>
  <si>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</si>
  <si>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</si>
  <si>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</si>
  <si>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</si>
  <si>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</si>
  <si>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</si>
  <si>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</si>
  <si>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</si>
  <si>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</si>
  <si>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</si>
  <si>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</si>
  <si>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</si>
  <si>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</si>
  <si>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</si>
  <si>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</si>
  <si>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</si>
  <si>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</si>
  <si>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</si>
  <si>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</si>
  <si>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</si>
  <si>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</si>
  <si>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</si>
  <si>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</si>
  <si>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</si>
  <si>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</si>
  <si>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</si>
  <si>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</si>
  <si>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</si>
  <si>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</si>
  <si>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</si>
  <si>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</si>
  <si>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</si>
  <si>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</si>
  <si>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</si>
  <si>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</si>
  <si>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</si>
  <si>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</si>
  <si>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</si>
  <si>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</si>
  <si>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</si>
  <si>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</si>
  <si>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</si>
  <si>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</si>
  <si>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</si>
  <si>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</si>
  <si>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</si>
  <si>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</si>
  <si>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</si>
  <si>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</si>
  <si>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</si>
  <si>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</si>
  <si>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</si>
  <si>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</si>
  <si>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</si>
  <si>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</si>
  <si>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</si>
  <si>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</si>
  <si>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</si>
  <si>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</si>
  <si>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</si>
  <si>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</si>
  <si>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</si>
  <si>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</si>
  <si>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</si>
  <si>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</si>
  <si>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</si>
  <si>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</si>
  <si>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</si>
  <si>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</si>
  <si>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</si>
  <si>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</si>
  <si>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</si>
  <si>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</si>
  <si>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</si>
  <si>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</si>
  <si>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</si>
  <si>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</si>
  <si>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</si>
  <si>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</si>
  <si>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</si>
  <si>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</si>
  <si>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</si>
  <si>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</si>
  <si>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</si>
  <si>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</si>
  <si>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</si>
  <si>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</si>
  <si>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</si>
  <si>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</si>
  <si>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</si>
  <si>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</si>
  <si>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</si>
  <si>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</si>
  <si>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</si>
  <si>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</si>
  <si>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</si>
  <si>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</si>
  <si>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</si>
  <si>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</si>
  <si>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</si>
  <si>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</si>
  <si>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</si>
  <si>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</si>
  <si>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</si>
  <si>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</si>
  <si>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</si>
  <si>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</si>
  <si>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</si>
  <si>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</si>
  <si>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</si>
  <si>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</si>
  <si>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</si>
  <si>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</si>
  <si>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</si>
  <si>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</si>
  <si>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</si>
  <si>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</si>
  <si>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</si>
  <si>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</si>
  <si>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</si>
  <si>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</si>
  <si>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</si>
  <si>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</si>
  <si>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</si>
  <si>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</si>
  <si>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</si>
  <si>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</si>
  <si>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</si>
  <si>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</si>
  <si>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</si>
  <si>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</si>
  <si>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</si>
  <si>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</si>
  <si>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</si>
  <si>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</si>
  <si>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</si>
  <si>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</si>
  <si>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</si>
  <si>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</si>
  <si>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</si>
  <si>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</si>
  <si>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</si>
  <si>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</si>
  <si>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</si>
  <si>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</si>
  <si>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</si>
  <si>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</si>
  <si>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</si>
  <si>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</si>
  <si>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</si>
  <si>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</si>
  <si>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</si>
  <si>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</si>
  <si>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</si>
  <si>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</si>
  <si>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</si>
  <si>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</si>
  <si>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</si>
  <si>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</si>
  <si>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</si>
  <si>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</si>
  <si>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</si>
  <si>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</si>
  <si>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</si>
  <si>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</si>
  <si>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</si>
  <si>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</si>
  <si>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</si>
  <si>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</si>
  <si>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</si>
  <si>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</si>
  <si>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</si>
  <si>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</si>
  <si>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</si>
  <si>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</si>
  <si>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</si>
  <si>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</si>
  <si>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</si>
  <si>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</si>
  <si>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</si>
  <si>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</si>
  <si>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</si>
  <si>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</si>
  <si>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</si>
  <si>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</si>
  <si>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</si>
  <si>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</si>
  <si>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</si>
  <si>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</si>
  <si>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</si>
  <si>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</si>
  <si>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</si>
  <si>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</si>
  <si>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</si>
  <si>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</si>
  <si>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</si>
  <si>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</si>
  <si>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</si>
  <si>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</si>
  <si>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</si>
  <si>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</si>
  <si>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</si>
  <si>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</si>
  <si>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</si>
  <si>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</si>
  <si>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</si>
  <si>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</si>
  <si>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</si>
  <si>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</si>
  <si>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</si>
  <si>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</si>
  <si>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</si>
  <si>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</si>
  <si>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</si>
  <si>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</si>
  <si>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</si>
  <si>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</si>
  <si>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</si>
  <si>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</si>
  <si>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</si>
  <si>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</si>
  <si>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</si>
  <si>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</si>
  <si>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</si>
  <si>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</si>
  <si>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</si>
  <si>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</si>
  <si>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</si>
  <si>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</si>
  <si>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</si>
  <si>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</si>
  <si>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</si>
  <si>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</si>
  <si>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</si>
  <si>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</si>
  <si>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</si>
  <si>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</si>
  <si>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</si>
  <si>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</si>
  <si>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</si>
  <si>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</si>
  <si>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</si>
  <si>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</si>
  <si>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</si>
  <si>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</si>
  <si>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</si>
  <si>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</si>
  <si>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</si>
  <si>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</si>
  <si>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</si>
  <si>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</si>
  <si>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</si>
  <si>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</si>
  <si>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</si>
  <si>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</si>
  <si>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</si>
  <si>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</si>
  <si>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</si>
  <si>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</si>
  <si>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</si>
  <si>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</si>
  <si>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</si>
  <si>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</si>
  <si>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</si>
  <si>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</si>
  <si>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</si>
  <si>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</si>
  <si>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</si>
  <si>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</si>
  <si>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</si>
  <si>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</si>
  <si>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</si>
  <si>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</si>
  <si>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</si>
  <si>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</si>
  <si>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</si>
  <si>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</si>
  <si>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</si>
  <si>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</si>
  <si>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</si>
  <si>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</si>
  <si>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</si>
  <si>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</si>
  <si>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</si>
  <si>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</si>
  <si>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</si>
  <si>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</si>
  <si>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</si>
  <si>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</si>
  <si>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</si>
  <si>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</si>
  <si>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</si>
  <si>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</si>
  <si>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</si>
  <si>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</si>
  <si>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</si>
  <si>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</si>
  <si>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</si>
  <si>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</si>
  <si>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</si>
  <si>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</si>
  <si>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</si>
  <si>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</si>
  <si>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</si>
  <si>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</si>
  <si>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</si>
  <si>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</si>
  <si>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</si>
  <si>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</si>
  <si>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</si>
  <si>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</si>
  <si>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</si>
  <si>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</si>
  <si>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</si>
  <si>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</si>
  <si>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</si>
  <si>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</si>
  <si>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</si>
  <si>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</si>
  <si>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</si>
  <si>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</si>
  <si>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</si>
  <si>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</si>
  <si>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</si>
  <si>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</si>
  <si>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</si>
  <si>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</si>
  <si>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</si>
  <si>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</si>
  <si>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</si>
  <si>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</si>
  <si>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</si>
  <si>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</si>
  <si>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</si>
  <si>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</si>
  <si>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</si>
  <si>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</si>
  <si>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</si>
  <si>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</si>
  <si>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</si>
  <si>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</si>
  <si>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</si>
  <si>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</si>
  <si>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</si>
  <si>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</si>
  <si>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</si>
  <si>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</si>
  <si>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</si>
  <si>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</si>
  <si>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</si>
  <si>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</si>
  <si>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</si>
  <si>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</si>
  <si>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</si>
  <si>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</si>
  <si>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</si>
  <si>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</si>
  <si>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</si>
  <si>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</si>
  <si>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</si>
  <si>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</si>
  <si>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</si>
  <si>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</si>
  <si>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</si>
  <si>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</si>
  <si>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</si>
  <si>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</si>
  <si>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</si>
  <si>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</si>
  <si>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</si>
  <si>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</si>
  <si>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</si>
  <si>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</si>
  <si>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</si>
  <si>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</si>
  <si>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</si>
  <si>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</si>
  <si>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</si>
  <si>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</si>
  <si>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</si>
  <si>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</si>
  <si>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</si>
  <si>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</si>
  <si>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</si>
  <si>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</si>
  <si>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</si>
  <si>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</si>
  <si>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</si>
  <si>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</si>
  <si>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</si>
  <si>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</si>
  <si>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</si>
  <si>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</si>
  <si>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</si>
  <si>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</si>
  <si>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</si>
  <si>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</si>
  <si>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</si>
  <si>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</si>
  <si>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</si>
  <si>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</si>
  <si>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</si>
  <si>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</si>
  <si>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</si>
  <si>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</si>
  <si>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</si>
  <si>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</si>
  <si>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</si>
  <si>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</si>
  <si>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</si>
  <si>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</si>
  <si>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</si>
  <si>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</si>
  <si>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</si>
  <si>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</si>
  <si>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</si>
  <si>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</si>
  <si>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</si>
  <si>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</si>
  <si>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</si>
  <si>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</si>
  <si>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</si>
  <si>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</si>
  <si>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</si>
  <si>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</si>
  <si>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</si>
  <si>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</si>
  <si>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</si>
  <si>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</si>
  <si>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</si>
  <si>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</si>
  <si>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</si>
  <si>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</si>
  <si>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</si>
  <si>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</si>
  <si>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</si>
  <si>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</si>
  <si>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</si>
  <si>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</si>
  <si>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</si>
  <si>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</si>
  <si>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</si>
  <si>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</si>
  <si>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</si>
  <si>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</si>
  <si>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</si>
  <si>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</si>
  <si>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</si>
  <si>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</si>
  <si>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</si>
  <si>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</si>
  <si>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</si>
  <si>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</si>
  <si>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</si>
  <si>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</si>
  <si>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</si>
  <si>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</si>
  <si>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</si>
  <si>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</si>
  <si>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</si>
  <si>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</si>
  <si>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</si>
  <si>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</si>
  <si>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</si>
  <si>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</si>
  <si>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</si>
  <si>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</si>
  <si>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</si>
  <si>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</si>
  <si>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</si>
  <si>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</si>
  <si>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</si>
  <si>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</si>
  <si>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</si>
  <si>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</si>
  <si>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</si>
  <si>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</si>
  <si>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</si>
  <si>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</si>
  <si>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</si>
  <si>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</si>
  <si>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</si>
  <si>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</si>
  <si>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</si>
  <si>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</si>
  <si>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</si>
  <si>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</si>
  <si>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</si>
  <si>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</si>
  <si>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</si>
  <si>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</si>
  <si>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</si>
  <si>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</si>
  <si>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</si>
  <si>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</si>
  <si>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</si>
  <si>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</si>
  <si>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</si>
  <si>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</si>
  <si>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</si>
  <si>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</si>
  <si>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</si>
  <si>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</si>
  <si>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</si>
  <si>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</si>
  <si>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</si>
  <si>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</si>
  <si>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</si>
  <si>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</si>
  <si>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</si>
  <si>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</si>
  <si>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</si>
  <si>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</si>
  <si>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</si>
  <si>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</si>
  <si>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</si>
  <si>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</si>
  <si>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</si>
  <si>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</si>
  <si>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</si>
  <si>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</si>
  <si>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</si>
  <si>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</si>
  <si>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</si>
  <si>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</si>
  <si>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</si>
  <si>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</si>
  <si>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</si>
  <si>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</si>
  <si>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</si>
  <si>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</si>
  <si>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</si>
  <si>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</si>
  <si>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</si>
  <si>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</si>
  <si>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</si>
  <si>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</si>
  <si>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</si>
  <si>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</si>
  <si>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</si>
  <si>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</si>
  <si>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</si>
  <si>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</si>
  <si>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</si>
  <si>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</si>
  <si>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</si>
  <si>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</si>
  <si>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</si>
  <si>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</si>
  <si>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</si>
  <si>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</si>
  <si>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</si>
  <si>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</si>
  <si>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</si>
  <si>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</si>
  <si>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</si>
  <si>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</si>
  <si>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</si>
  <si>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</si>
  <si>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</si>
  <si>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</si>
  <si>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</si>
  <si>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</si>
  <si>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</si>
  <si>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</si>
  <si>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</si>
  <si>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</si>
  <si>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</si>
  <si>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</si>
  <si>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</si>
  <si>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</si>
  <si>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</si>
  <si>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</si>
  <si>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</si>
  <si>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</si>
  <si>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</si>
  <si>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</si>
  <si>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</si>
  <si>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</si>
  <si>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</si>
  <si>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</si>
  <si>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</si>
  <si>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</si>
  <si>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</si>
  <si>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</si>
  <si>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</si>
  <si>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</si>
  <si>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</si>
  <si>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</si>
  <si>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</si>
  <si>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</si>
  <si>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</si>
  <si>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</si>
  <si>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</si>
  <si>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</si>
  <si>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</si>
  <si>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</si>
  <si>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</si>
  <si>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</si>
  <si>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</si>
  <si>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</si>
  <si>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</si>
  <si>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</si>
  <si>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</si>
  <si>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</si>
  <si>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</si>
  <si>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</si>
  <si>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</si>
  <si>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</si>
  <si>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</si>
  <si>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</si>
  <si>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</si>
  <si>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</si>
  <si>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</si>
  <si>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</si>
  <si>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</si>
  <si>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</si>
  <si>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</si>
  <si>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</si>
  <si>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</si>
  <si>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</si>
  <si>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</si>
  <si>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</si>
  <si>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</si>
  <si>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</si>
  <si>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</si>
  <si>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</si>
  <si>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</si>
  <si>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</si>
  <si>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</si>
  <si>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</si>
  <si>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</si>
  <si>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</si>
  <si>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</si>
  <si>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</si>
  <si>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</si>
  <si>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</si>
  <si>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</si>
  <si>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</si>
  <si>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</si>
  <si>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</si>
  <si>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</si>
  <si>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</si>
  <si>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</si>
  <si>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</si>
  <si>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</si>
  <si>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</si>
  <si>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</si>
  <si>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</si>
  <si>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</si>
  <si>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</si>
  <si>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</si>
  <si>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</si>
  <si>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</si>
  <si>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</si>
  <si>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</si>
  <si>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</si>
  <si>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</si>
  <si>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</si>
  <si>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</si>
  <si>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</si>
  <si>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</si>
  <si>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</si>
  <si>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</si>
  <si>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</si>
  <si>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</si>
  <si>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</si>
  <si>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</si>
  <si>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</si>
  <si>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</si>
  <si>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</si>
  <si>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</si>
  <si>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</si>
  <si>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</si>
  <si>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</si>
  <si>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</si>
  <si>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</si>
  <si>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</si>
  <si>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</si>
  <si>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</si>
  <si>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</si>
  <si>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</si>
  <si>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</si>
  <si>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</si>
  <si>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</si>
  <si>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</si>
  <si>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</si>
  <si>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</si>
  <si>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</si>
  <si>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</si>
  <si>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</si>
  <si>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</si>
  <si>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</si>
  <si>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</si>
  <si>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</si>
  <si>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</si>
  <si>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</si>
  <si>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</si>
  <si>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</si>
  <si>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</si>
  <si>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</si>
  <si>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</si>
  <si>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</si>
  <si>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</si>
  <si>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</si>
  <si>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</si>
  <si>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</si>
  <si>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</si>
  <si>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</si>
  <si>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</si>
  <si>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</si>
  <si>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</si>
  <si>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</si>
  <si>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</si>
  <si>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</si>
  <si>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</si>
  <si>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</si>
  <si>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</si>
  <si>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</si>
  <si>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</si>
  <si>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</si>
  <si>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</si>
  <si>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</si>
  <si>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</si>
  <si>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</si>
  <si>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</si>
  <si>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</si>
  <si>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</si>
  <si>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</si>
  <si>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</si>
  <si>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</si>
  <si>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</si>
  <si>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</si>
  <si>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</si>
  <si>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</si>
  <si>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</si>
  <si>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</si>
  <si>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</si>
  <si>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</si>
  <si>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</si>
  <si>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</si>
  <si>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</si>
  <si>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</si>
  <si>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</si>
  <si>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</si>
  <si>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</si>
  <si>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</si>
  <si>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</si>
  <si>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</si>
  <si>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</si>
  <si>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</si>
  <si>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</si>
  <si>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</si>
  <si>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</si>
  <si>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</si>
  <si>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</si>
  <si>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</si>
  <si>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</si>
  <si>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</si>
  <si>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</si>
  <si>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</si>
  <si>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</si>
  <si>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</si>
  <si>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</si>
  <si>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</si>
  <si>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</si>
  <si>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</si>
  <si>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</si>
  <si>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</si>
  <si>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</si>
  <si>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</si>
  <si>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</si>
  <si>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</si>
  <si>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</si>
  <si>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</si>
  <si>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</si>
  <si>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</si>
  <si>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</si>
  <si>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</si>
  <si>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</si>
  <si>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</si>
  <si>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</si>
  <si>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</si>
  <si>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</si>
  <si>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</si>
  <si>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</si>
  <si>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</si>
  <si>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</si>
  <si>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</si>
  <si>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</si>
  <si>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</si>
  <si>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</si>
  <si>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</si>
  <si>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</si>
  <si>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</si>
  <si>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</si>
  <si>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</si>
  <si>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</si>
  <si>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</si>
  <si>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</si>
  <si>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</si>
  <si>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</si>
  <si>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</si>
  <si>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</si>
  <si>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</si>
  <si>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</si>
  <si>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</si>
  <si>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</si>
  <si>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</si>
  <si>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</si>
  <si>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</si>
  <si>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</si>
  <si>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</si>
  <si>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</si>
  <si>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</si>
  <si>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</si>
  <si>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</si>
  <si>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</si>
  <si>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</si>
  <si>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</si>
  <si>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</si>
  <si>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</si>
  <si>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</si>
  <si>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</si>
  <si>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</si>
  <si>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</si>
  <si>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</si>
  <si>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</si>
  <si>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</si>
  <si>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</si>
  <si>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</si>
  <si>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</si>
  <si>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</si>
  <si>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</si>
  <si>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</si>
  <si>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</si>
  <si>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</si>
  <si>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</si>
  <si>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</si>
  <si>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</si>
  <si>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</si>
  <si>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</si>
  <si>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</si>
  <si>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</si>
  <si>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</si>
  <si>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</si>
  <si>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</si>
  <si>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</si>
  <si>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</si>
  <si>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</si>
  <si>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</si>
  <si>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</si>
  <si>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</si>
  <si>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</si>
  <si>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</si>
  <si>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</si>
  <si>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</si>
  <si>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</si>
  <si>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</si>
  <si>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</si>
  <si>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</si>
  <si>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</si>
  <si>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</si>
  <si>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</si>
  <si>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</si>
  <si>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</si>
  <si>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</si>
  <si>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</si>
  <si>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</si>
  <si>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</si>
  <si>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</si>
  <si>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</si>
  <si>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</si>
  <si>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</si>
  <si>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</si>
  <si>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</si>
  <si>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</si>
  <si>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</si>
  <si>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</si>
  <si>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</si>
  <si>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</si>
  <si>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</si>
  <si>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</si>
  <si>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</si>
  <si>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</si>
  <si>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</si>
  <si>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</si>
  <si>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</si>
  <si>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</si>
  <si>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</si>
  <si>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</si>
  <si>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</si>
  <si>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</si>
  <si>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</si>
  <si>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</si>
  <si>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</si>
  <si>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</si>
  <si>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</si>
  <si>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</si>
  <si>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</si>
  <si>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</si>
  <si>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</si>
  <si>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</si>
  <si>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</si>
  <si>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</si>
  <si>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</si>
  <si>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</si>
  <si>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</si>
  <si>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</si>
  <si>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</si>
  <si>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</si>
  <si>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</si>
  <si>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</si>
  <si>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</si>
  <si>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</si>
  <si>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</si>
  <si>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</si>
  <si>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</si>
  <si>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</si>
  <si>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</si>
  <si>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</si>
  <si>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</si>
  <si>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</si>
  <si>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</si>
  <si>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</si>
  <si>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</si>
  <si>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</si>
  <si>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</si>
  <si>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</si>
  <si>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</si>
  <si>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</si>
  <si>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</si>
  <si>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</si>
  <si>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</si>
  <si>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</si>
  <si>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</si>
  <si>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</si>
  <si>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</si>
  <si>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</si>
  <si>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</si>
  <si>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</si>
  <si>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</si>
  <si>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</si>
  <si>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</si>
  <si>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</si>
  <si>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</si>
  <si>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</si>
  <si>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</si>
  <si>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</si>
  <si>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</si>
  <si>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</si>
  <si>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</si>
  <si>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</si>
  <si>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</si>
  <si>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</si>
  <si>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</si>
  <si>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</si>
  <si>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</si>
  <si>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</si>
  <si>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</si>
  <si>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</si>
  <si>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</si>
  <si>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</si>
  <si>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</si>
  <si>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</si>
  <si>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</si>
  <si>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</si>
  <si>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</si>
  <si>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</si>
  <si>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</si>
  <si>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</si>
  <si>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</si>
  <si>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</si>
  <si>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</si>
  <si>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</si>
  <si>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</si>
  <si>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</si>
  <si>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</si>
  <si>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</si>
  <si>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</si>
  <si>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</si>
  <si>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</si>
  <si>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</si>
  <si>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</si>
  <si>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</si>
  <si>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</si>
  <si>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</si>
  <si>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</si>
  <si>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</si>
  <si>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</si>
  <si>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</si>
  <si>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</si>
  <si>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</si>
  <si>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</si>
  <si>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</si>
  <si>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</si>
  <si>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</si>
  <si>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</si>
  <si>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</si>
  <si>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</si>
  <si>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</si>
  <si>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</si>
  <si>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</si>
  <si>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</si>
  <si>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</si>
  <si>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</si>
  <si>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</si>
  <si>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</si>
  <si>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</si>
  <si>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</si>
  <si>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</si>
  <si>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</si>
  <si>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</si>
  <si>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</si>
  <si>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</si>
  <si>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</si>
  <si>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</si>
  <si>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</si>
  <si>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</si>
  <si>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</si>
  <si>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</si>
  <si>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</si>
  <si>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</si>
  <si>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</si>
  <si>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</si>
  <si>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</si>
  <si>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</si>
  <si>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</si>
  <si>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</si>
  <si>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</si>
  <si>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</si>
  <si>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</si>
  <si>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</si>
  <si>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</si>
  <si>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</si>
  <si>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</si>
  <si>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</si>
  <si>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</si>
  <si>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</si>
  <si>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</si>
  <si>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</si>
  <si>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</si>
  <si>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</si>
  <si>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</si>
  <si>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</si>
  <si>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</si>
  <si>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</si>
  <si>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</si>
  <si>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</si>
  <si>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</si>
  <si>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</si>
  <si>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</si>
  <si>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</si>
  <si>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</si>
  <si>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</si>
  <si>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</si>
  <si>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</si>
  <si>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</si>
  <si>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</si>
  <si>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</si>
  <si>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</si>
  <si>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</si>
  <si>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</si>
  <si>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</si>
  <si>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</si>
  <si>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</si>
  <si>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</si>
  <si>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</si>
  <si>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</si>
  <si>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</si>
  <si>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</si>
  <si>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</si>
  <si>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</si>
  <si>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</si>
  <si>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</si>
  <si>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</si>
  <si>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</si>
  <si>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</si>
  <si>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</si>
  <si>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</si>
  <si>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</si>
  <si>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</si>
  <si>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</si>
  <si>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</si>
  <si>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</si>
  <si>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</si>
  <si>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</si>
  <si>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</si>
  <si>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</si>
  <si>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</si>
  <si>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</si>
  <si>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</si>
  <si>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</si>
  <si>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</si>
  <si>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</si>
  <si>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</si>
  <si>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</si>
  <si>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</si>
  <si>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</si>
  <si>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</si>
  <si>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</si>
  <si>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</si>
  <si>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</si>
  <si>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</si>
  <si>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</si>
  <si>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</si>
  <si>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</si>
  <si>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</si>
  <si>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</si>
  <si>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</si>
  <si>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</si>
  <si>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</si>
  <si>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</si>
  <si>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</si>
  <si>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</si>
  <si>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</si>
  <si>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</si>
  <si>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</si>
  <si>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</si>
  <si>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</si>
  <si>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</si>
  <si>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</si>
  <si>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</si>
  <si>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</si>
  <si>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</si>
  <si>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</si>
  <si>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</si>
  <si>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</si>
  <si>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</si>
  <si>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</si>
  <si>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</si>
  <si>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</si>
  <si>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</si>
  <si>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</si>
  <si>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</si>
  <si>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</si>
  <si>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</si>
  <si>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</si>
  <si>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</si>
  <si>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</si>
  <si>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</si>
  <si>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</si>
  <si>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</si>
  <si>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</si>
  <si>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</si>
  <si>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</si>
  <si>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</si>
  <si>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</si>
  <si>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</si>
  <si>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</si>
  <si>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</si>
  <si>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</si>
  <si>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</si>
  <si>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</si>
  <si>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</si>
  <si>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</si>
  <si>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</si>
  <si>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</si>
  <si>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</si>
  <si>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</si>
  <si>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</si>
  <si>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</si>
  <si>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</si>
  <si>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</si>
  <si>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</si>
  <si>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</si>
  <si>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</si>
  <si>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</si>
  <si>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</si>
  <si>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</si>
  <si>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</si>
  <si>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</si>
  <si>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</si>
  <si>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</si>
  <si>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</si>
  <si>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</si>
  <si>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</si>
  <si>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</si>
  <si>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</si>
  <si>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</si>
  <si>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</si>
  <si>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</si>
  <si>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</si>
  <si>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</si>
  <si>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</si>
  <si>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</si>
  <si>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</si>
  <si>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</si>
  <si>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</si>
  <si>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</si>
  <si>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</si>
  <si>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</si>
  <si>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</si>
  <si>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</si>
  <si>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</si>
  <si>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</si>
  <si>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</si>
  <si>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</si>
  <si>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</si>
  <si>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</si>
  <si>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</si>
  <si>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</si>
  <si>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</si>
  <si>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</si>
  <si>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</si>
  <si>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</si>
  <si>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</si>
  <si>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</si>
  <si>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</si>
  <si>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</si>
  <si>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</si>
  <si>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</si>
  <si>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</si>
  <si>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</si>
  <si>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</si>
  <si>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</si>
  <si>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</si>
  <si>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</si>
  <si>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</si>
  <si>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</si>
  <si>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</si>
  <si>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</si>
  <si>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</si>
  <si>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</si>
  <si>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</si>
  <si>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</si>
  <si>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</si>
  <si>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</si>
  <si>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</si>
  <si>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</si>
  <si>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</si>
  <si>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</si>
  <si>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</si>
  <si>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</si>
  <si>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</si>
  <si>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</si>
  <si>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</si>
  <si>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</si>
  <si>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</si>
  <si>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</si>
  <si>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</si>
  <si>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</si>
  <si>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</si>
  <si>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</si>
  <si>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</si>
  <si>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</si>
  <si>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</si>
  <si>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</si>
  <si>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</si>
  <si>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</si>
  <si>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</si>
  <si>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</si>
  <si>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</si>
  <si>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</si>
  <si>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</si>
  <si>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</si>
  <si>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</si>
  <si>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</si>
  <si>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</si>
  <si>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</si>
  <si>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</si>
  <si>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</si>
  <si>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</si>
  <si>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</si>
  <si>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</si>
  <si>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</si>
  <si>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</si>
  <si>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</si>
  <si>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</si>
  <si>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</si>
  <si>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</si>
  <si>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</si>
  <si>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</si>
  <si>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</si>
  <si>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</si>
  <si>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</si>
  <si>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</si>
  <si>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</si>
  <si>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</si>
  <si>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</si>
  <si>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</si>
  <si>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</si>
  <si>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</si>
  <si>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</si>
  <si>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</si>
  <si>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</si>
  <si>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</si>
  <si>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</si>
  <si>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</si>
  <si>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</si>
  <si>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</si>
  <si>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</si>
  <si>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</si>
  <si>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</si>
  <si>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</si>
  <si>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</si>
  <si>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</si>
  <si>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</si>
  <si>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</si>
  <si>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</si>
  <si>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</si>
  <si>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</si>
  <si>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</si>
  <si>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</si>
  <si>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</si>
  <si>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</si>
  <si>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</si>
  <si>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</si>
  <si>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</si>
  <si>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</si>
  <si>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</si>
  <si>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</si>
  <si>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</si>
  <si>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</si>
  <si>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</si>
  <si>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</si>
  <si>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</si>
  <si>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</si>
  <si>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</si>
  <si>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</si>
  <si>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</si>
  <si>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</si>
  <si>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</si>
  <si>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</si>
  <si>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</si>
  <si>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</si>
  <si>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</si>
  <si>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</si>
  <si>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</si>
  <si>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</si>
  <si>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</si>
  <si>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</si>
  <si>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</si>
  <si>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</si>
  <si>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</si>
  <si>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</si>
  <si>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</si>
  <si>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</si>
  <si>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</si>
  <si>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</si>
  <si>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</si>
  <si>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</si>
  <si>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</si>
  <si>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</si>
  <si>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</si>
  <si>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</si>
  <si>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</si>
  <si>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</si>
  <si>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</si>
  <si>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</si>
  <si>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</si>
  <si>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</si>
  <si>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</si>
  <si>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</si>
  <si>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</si>
  <si>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</si>
  <si>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</si>
  <si>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</si>
  <si>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</si>
  <si>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</si>
  <si>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</si>
  <si>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</si>
  <si>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</si>
  <si>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</si>
  <si>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</si>
  <si>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</si>
  <si>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</si>
  <si>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</si>
  <si>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</si>
  <si>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</si>
  <si>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</si>
  <si>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</si>
  <si>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</si>
  <si>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</si>
  <si>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</si>
  <si>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</si>
  <si>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</si>
  <si>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</si>
  <si>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</si>
  <si>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</si>
  <si>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</si>
  <si>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</si>
  <si>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</si>
  <si>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</si>
  <si>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</si>
  <si>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</si>
  <si>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</si>
  <si>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</si>
  <si>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</si>
  <si>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</si>
  <si>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</si>
  <si>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</si>
  <si>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</si>
  <si>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</si>
  <si>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</si>
  <si>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</si>
  <si>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</si>
  <si>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</si>
  <si>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</si>
  <si>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</si>
  <si>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</si>
  <si>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</si>
  <si>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</si>
  <si>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</si>
  <si>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</si>
  <si>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</si>
  <si>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</si>
  <si>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</si>
  <si>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</si>
  <si>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</si>
  <si>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</si>
  <si>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</si>
  <si>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</si>
  <si>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</si>
  <si>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</si>
  <si>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</si>
  <si>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</si>
  <si>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</si>
  <si>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</si>
  <si>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</si>
  <si>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</si>
  <si>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</si>
  <si>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</si>
  <si>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</si>
  <si>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</si>
  <si>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</si>
  <si>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</si>
  <si>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</si>
  <si>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</si>
  <si>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</si>
  <si>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</si>
  <si>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</si>
  <si>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</si>
  <si>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</si>
  <si>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</si>
  <si>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</si>
  <si>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</si>
  <si>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</si>
  <si>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</si>
  <si>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</si>
  <si>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</si>
  <si>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</si>
  <si>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</si>
  <si>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</si>
  <si>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</si>
  <si>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</si>
  <si>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</si>
  <si>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</si>
  <si>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</si>
  <si>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</si>
  <si>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</si>
  <si>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</si>
  <si>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</si>
  <si>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</si>
  <si>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</si>
  <si>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</si>
  <si>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</si>
  <si>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</si>
  <si>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</si>
  <si>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</si>
  <si>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</si>
  <si>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</si>
  <si>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</si>
  <si>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</si>
  <si>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</si>
  <si>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</si>
  <si>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</si>
  <si>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</si>
  <si>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</si>
  <si>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</si>
  <si>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</si>
  <si>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</si>
  <si>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</si>
  <si>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</si>
  <si>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</si>
  <si>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</si>
  <si>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</si>
  <si>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</si>
  <si>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</si>
  <si>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</si>
  <si>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</si>
  <si>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</si>
  <si>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</si>
  <si>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</si>
  <si>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</si>
  <si>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</si>
  <si>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</si>
  <si>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</si>
  <si>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</si>
  <si>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</si>
  <si>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</si>
  <si>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</si>
  <si>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</si>
  <si>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</si>
  <si>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</si>
  <si>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</si>
  <si>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</si>
  <si>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</si>
  <si>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</si>
  <si>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</si>
  <si>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</si>
  <si>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</si>
  <si>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</si>
  <si>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</si>
  <si>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</si>
  <si>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</si>
  <si>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</si>
  <si>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</si>
  <si>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</si>
  <si>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</si>
  <si>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</si>
  <si>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</si>
  <si>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</si>
  <si>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</si>
  <si>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</si>
  <si>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</si>
  <si>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</si>
  <si>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</si>
  <si>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</si>
  <si>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</si>
  <si>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</si>
  <si>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</si>
  <si>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</si>
  <si>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</si>
  <si>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</si>
  <si>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</si>
  <si>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</si>
  <si>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</si>
  <si>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</si>
  <si>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</si>
  <si>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</si>
  <si>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</si>
  <si>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</si>
  <si>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</si>
  <si>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</si>
  <si>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</si>
  <si>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</si>
  <si>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</si>
  <si>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</si>
  <si>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</si>
  <si>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</si>
  <si>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</si>
  <si>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</si>
  <si>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</si>
  <si>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</si>
  <si>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</si>
  <si>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</si>
  <si>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</si>
  <si>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</si>
  <si>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</si>
  <si>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</si>
  <si>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</si>
  <si>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</si>
  <si>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</si>
  <si>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</si>
  <si>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</si>
  <si>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</si>
  <si>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</si>
  <si>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</si>
  <si>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</si>
  <si>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</si>
  <si>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</si>
  <si>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</si>
  <si>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</si>
  <si>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</si>
  <si>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</si>
  <si>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</si>
  <si>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</si>
  <si>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</si>
  <si>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</si>
  <si>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</si>
  <si>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</si>
  <si>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</si>
  <si>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</si>
  <si>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</si>
  <si>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</si>
  <si>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</si>
  <si>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</si>
  <si>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</si>
  <si>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</si>
  <si>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</si>
  <si>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</si>
  <si>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</si>
  <si>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</si>
  <si>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</si>
  <si>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</si>
  <si>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</si>
  <si>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</si>
  <si>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</si>
  <si>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</si>
  <si>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</si>
  <si>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</si>
  <si>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</si>
  <si>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</si>
  <si>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</si>
  <si>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</si>
  <si>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</si>
  <si>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</si>
  <si>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</si>
  <si>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</si>
  <si>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</si>
  <si>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</si>
  <si>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</si>
  <si>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</si>
  <si>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</si>
  <si>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</si>
  <si>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</si>
  <si>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</si>
  <si>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</si>
  <si>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</si>
  <si>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</si>
  <si>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</si>
  <si>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</si>
  <si>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</si>
  <si>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</si>
  <si>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</si>
  <si>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</si>
  <si>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</si>
  <si>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</si>
  <si>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</si>
  <si>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</si>
  <si>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</si>
  <si>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</si>
  <si>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</si>
  <si>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</si>
  <si>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</si>
  <si>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</si>
  <si>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</si>
  <si>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</si>
  <si>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</si>
  <si>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</si>
  <si>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</si>
  <si>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</si>
  <si>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</si>
  <si>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</si>
  <si>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</si>
  <si>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</si>
  <si>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</si>
  <si>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</si>
  <si>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</si>
  <si>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</si>
  <si>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</si>
  <si>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</si>
  <si>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</si>
  <si>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</si>
  <si>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</si>
  <si>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</si>
  <si>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</si>
  <si>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</si>
  <si>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</si>
  <si>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</si>
  <si>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</si>
  <si>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</si>
  <si>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</si>
  <si>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</si>
  <si>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</si>
  <si>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</si>
  <si>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</si>
  <si>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</si>
  <si>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</si>
  <si>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</si>
  <si>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</si>
  <si>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</si>
  <si>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</si>
  <si>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</si>
  <si>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</si>
  <si>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</si>
  <si>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</si>
  <si>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</si>
  <si>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</si>
  <si>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</si>
  <si>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</si>
  <si>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</si>
  <si>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</si>
  <si>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</si>
  <si>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</si>
  <si>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</si>
  <si>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</si>
  <si>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</si>
  <si>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</si>
  <si>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</si>
  <si>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</si>
  <si>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</si>
  <si>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</si>
  <si>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</si>
  <si>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</si>
  <si>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</si>
  <si>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</si>
  <si>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</si>
  <si>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</si>
  <si>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</si>
  <si>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</si>
  <si>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</si>
  <si>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</si>
  <si>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</si>
  <si>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</si>
  <si>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</si>
  <si>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</si>
  <si>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</si>
  <si>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</si>
  <si>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</si>
  <si>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</si>
  <si>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</si>
  <si>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</si>
  <si>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</si>
  <si>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</si>
  <si>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</si>
  <si>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</si>
  <si>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</si>
  <si>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</si>
  <si>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</si>
  <si>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</si>
  <si>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</si>
  <si>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</si>
  <si>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</si>
  <si>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</si>
  <si>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</si>
  <si>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</si>
  <si>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</si>
  <si>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</si>
  <si>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</si>
  <si>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</si>
  <si>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</si>
  <si>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</si>
  <si>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</si>
  <si>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</si>
  <si>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</si>
  <si>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</si>
  <si>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</si>
  <si>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</si>
  <si>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</si>
  <si>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</si>
  <si>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</si>
  <si>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</si>
  <si>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</si>
  <si>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</si>
  <si>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</si>
  <si>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</si>
  <si>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</si>
  <si>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</si>
  <si>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</si>
  <si>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</si>
  <si>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</si>
  <si>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</si>
  <si>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</si>
  <si>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</si>
  <si>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</si>
  <si>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</si>
  <si>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</si>
  <si>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</si>
  <si>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</si>
  <si>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</si>
  <si>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</si>
  <si>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</si>
  <si>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</si>
  <si>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</si>
  <si>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</si>
  <si>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</si>
  <si>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</si>
  <si>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</si>
  <si>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</si>
  <si>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</si>
  <si>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</si>
  <si>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</si>
  <si>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</si>
  <si>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</si>
  <si>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</si>
  <si>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</si>
  <si>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</si>
  <si>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</si>
  <si>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</si>
  <si>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</si>
  <si>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</si>
  <si>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</si>
  <si>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</si>
  <si>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</si>
  <si>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</si>
  <si>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</si>
  <si>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</si>
  <si>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</si>
  <si>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</si>
  <si>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</si>
  <si>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</si>
  <si>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</si>
  <si>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</si>
  <si>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</si>
  <si>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</si>
  <si>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</si>
  <si>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</si>
  <si>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</si>
  <si>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</si>
  <si>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</si>
  <si>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</si>
  <si>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</si>
  <si>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</si>
  <si>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</si>
  <si>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</si>
  <si>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</si>
  <si>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</si>
  <si>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</si>
  <si>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</si>
  <si>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</si>
  <si>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</si>
  <si>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</si>
  <si>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</si>
  <si>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</si>
  <si>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</si>
  <si>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</si>
  <si>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</si>
  <si>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</si>
  <si>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</si>
  <si>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</si>
  <si>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</si>
  <si>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</si>
  <si>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</si>
  <si>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</si>
  <si>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</si>
  <si>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</si>
  <si>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</si>
  <si>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</si>
  <si>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</si>
  <si>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</si>
  <si>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</si>
  <si>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</si>
  <si>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</si>
  <si>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</si>
  <si>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</si>
  <si>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</si>
  <si>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</si>
  <si>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</si>
  <si>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</si>
  <si>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</si>
  <si>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</si>
  <si>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</si>
  <si>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</si>
  <si>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</si>
  <si>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</si>
  <si>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</si>
  <si>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</si>
  <si>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</si>
  <si>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</si>
  <si>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</si>
  <si>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</si>
  <si>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</si>
  <si>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</si>
  <si>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</si>
  <si>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</si>
  <si>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</si>
  <si>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</si>
  <si>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</si>
  <si>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</si>
  <si>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</si>
  <si>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</si>
  <si>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</si>
  <si>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</si>
  <si>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</si>
  <si>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</si>
  <si>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</si>
  <si>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</si>
  <si>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</si>
  <si>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</si>
  <si>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</si>
  <si>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</si>
  <si>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</si>
  <si>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</si>
  <si>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</si>
  <si>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</si>
  <si>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</si>
  <si>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</si>
  <si>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</si>
  <si>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</si>
  <si>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</si>
  <si>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</si>
  <si>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</si>
  <si>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</si>
  <si>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</si>
  <si>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</si>
  <si>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</si>
  <si>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</si>
  <si>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</si>
  <si>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</si>
  <si>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</si>
  <si>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</si>
  <si>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</si>
  <si>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</si>
  <si>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</si>
  <si>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</si>
  <si>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</si>
  <si>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</si>
  <si>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</si>
  <si>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</si>
  <si>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</si>
  <si>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</si>
  <si>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</si>
  <si>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</si>
  <si>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</si>
  <si>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</si>
  <si>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</si>
  <si>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</si>
  <si>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</si>
  <si>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</si>
  <si>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</si>
  <si>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</si>
  <si>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</si>
  <si>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</si>
  <si>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</si>
  <si>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</si>
  <si>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</si>
  <si>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</si>
  <si>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</si>
  <si>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</si>
  <si>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</si>
  <si>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</si>
  <si>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</si>
  <si>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</si>
  <si>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</si>
  <si>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</si>
  <si>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</si>
  <si>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</si>
  <si>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</si>
  <si>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</si>
  <si>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</si>
  <si>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</si>
  <si>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</si>
  <si>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</si>
  <si>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</si>
  <si>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</si>
  <si>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</si>
  <si>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</si>
  <si>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</si>
  <si>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</si>
  <si>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</si>
  <si>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</si>
  <si>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</si>
  <si>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</si>
  <si>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</si>
  <si>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</si>
  <si>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</si>
  <si>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</si>
  <si>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</si>
  <si>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</si>
  <si>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</si>
  <si>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</si>
  <si>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</si>
  <si>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</si>
  <si>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</si>
  <si>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</si>
  <si>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</si>
  <si>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</si>
  <si>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</si>
  <si>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</si>
  <si>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</si>
  <si>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</si>
  <si>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</si>
  <si>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</si>
  <si>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</si>
  <si>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</si>
  <si>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</si>
  <si>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</si>
  <si>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</si>
  <si>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</si>
  <si>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</si>
  <si>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</si>
  <si>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</si>
  <si>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</si>
  <si>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</si>
  <si>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</si>
  <si>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</si>
  <si>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</si>
  <si>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</si>
  <si>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</si>
  <si>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</si>
  <si>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</si>
  <si>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</si>
  <si>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</si>
  <si>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</si>
  <si>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</si>
  <si>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</si>
  <si>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</si>
  <si>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</si>
  <si>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</si>
  <si>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</si>
  <si>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</si>
  <si>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</si>
  <si>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</si>
  <si>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</si>
  <si>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</si>
  <si>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</si>
  <si>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</si>
  <si>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</si>
  <si>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</si>
  <si>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</si>
  <si>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</si>
  <si>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</si>
  <si>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</si>
  <si>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</si>
  <si>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</si>
  <si>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</si>
  <si>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</si>
  <si>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</si>
  <si>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</si>
  <si>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</si>
  <si>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</si>
  <si>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</si>
  <si>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</si>
  <si>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</si>
  <si>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</si>
  <si>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</si>
  <si>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</si>
  <si>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</si>
  <si>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</si>
  <si>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</si>
  <si>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</si>
  <si>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</si>
  <si>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</si>
  <si>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</si>
  <si>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</si>
  <si>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</si>
  <si>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</si>
  <si>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</si>
  <si>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</si>
  <si>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</si>
  <si>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</si>
  <si>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</si>
  <si>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</si>
  <si>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</si>
  <si>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</si>
  <si>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</si>
  <si>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</si>
  <si>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</si>
  <si>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</si>
  <si>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</si>
  <si>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</si>
  <si>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</si>
  <si>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</si>
  <si>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</si>
  <si>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</si>
  <si>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</si>
  <si>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</si>
  <si>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</si>
  <si>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</si>
  <si>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</si>
  <si>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</si>
  <si>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</si>
  <si>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</si>
  <si>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</si>
  <si>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</si>
  <si>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</si>
  <si>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</si>
  <si>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</si>
  <si>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</si>
  <si>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</si>
  <si>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</si>
  <si>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</si>
  <si>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</si>
  <si>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</si>
  <si>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</si>
  <si>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</si>
  <si>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</si>
  <si>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</si>
  <si>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</si>
  <si>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</si>
  <si>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</si>
  <si>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</si>
  <si>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</si>
  <si>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</si>
  <si>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</si>
  <si>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</si>
  <si>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</si>
  <si>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</si>
  <si>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</si>
  <si>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</si>
  <si>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</si>
  <si>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</si>
  <si>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</si>
  <si>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</si>
  <si>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</si>
  <si>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</si>
  <si>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</si>
  <si>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</si>
  <si>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</si>
  <si>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</si>
  <si>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</si>
  <si>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</si>
  <si>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</si>
  <si>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</si>
  <si>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</si>
  <si>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</si>
  <si>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</si>
  <si>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</si>
  <si>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</si>
  <si>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</si>
  <si>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</si>
  <si>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</si>
  <si>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</si>
  <si>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</si>
  <si>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</si>
  <si>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</si>
  <si>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</si>
  <si>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</si>
  <si>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</si>
  <si>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</si>
  <si>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</si>
  <si>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</si>
  <si>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</si>
  <si>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</si>
  <si>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</si>
  <si>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</si>
  <si>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</si>
  <si>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</si>
  <si>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</si>
  <si>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</si>
  <si>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</si>
  <si>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</si>
  <si>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</si>
  <si>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</si>
  <si>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</si>
  <si>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</si>
  <si>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</si>
  <si>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</si>
  <si>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</si>
  <si>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</si>
  <si>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</si>
  <si>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</si>
  <si>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</si>
  <si>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</si>
  <si>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</si>
  <si>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</si>
  <si>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</si>
  <si>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</si>
  <si>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</si>
  <si>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</si>
  <si>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</si>
  <si>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</si>
  <si>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</si>
  <si>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</si>
  <si>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</si>
  <si>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</si>
  <si>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</si>
  <si>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</si>
  <si>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</si>
  <si>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</si>
  <si>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</si>
  <si>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</si>
  <si>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</si>
  <si>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</si>
  <si>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</si>
  <si>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</si>
  <si>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</si>
  <si>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</si>
  <si>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</si>
  <si>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</si>
  <si>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</si>
  <si>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</si>
  <si>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</si>
  <si>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</si>
  <si>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</si>
  <si>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</si>
  <si>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</si>
  <si>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</si>
  <si>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</si>
  <si>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</si>
  <si>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</si>
  <si>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</si>
  <si>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</si>
  <si>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</si>
  <si>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</si>
  <si>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</si>
  <si>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</si>
  <si>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</si>
  <si>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</si>
  <si>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</si>
  <si>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</si>
  <si>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</si>
  <si>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</si>
  <si>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</si>
  <si>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</si>
  <si>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</si>
  <si>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</si>
  <si>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</si>
  <si>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</si>
  <si>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</si>
  <si>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</si>
  <si>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</si>
  <si>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</si>
  <si>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</si>
  <si>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</si>
  <si>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</si>
  <si>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</si>
  <si>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</si>
  <si>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</si>
  <si>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</si>
  <si>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</si>
  <si>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</si>
  <si>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</si>
  <si>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</si>
  <si>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</si>
  <si>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</si>
  <si>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</si>
  <si>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</si>
  <si>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</si>
  <si>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</si>
  <si>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</si>
  <si>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</si>
  <si>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</si>
  <si>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</si>
  <si>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</si>
  <si>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</si>
  <si>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</si>
  <si>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</si>
  <si>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</si>
  <si>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</si>
  <si>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</si>
  <si>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</si>
  <si>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</si>
  <si>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</si>
  <si>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</si>
  <si>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</si>
  <si>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</si>
  <si>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</si>
  <si>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</si>
  <si>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</si>
  <si>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</si>
  <si>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</si>
  <si>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</si>
  <si>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</si>
  <si>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</si>
  <si>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</si>
  <si>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</si>
  <si>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</si>
  <si>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</si>
  <si>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</si>
  <si>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</si>
  <si>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</si>
  <si>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</si>
  <si>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</si>
  <si>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</si>
  <si>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</si>
  <si>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</si>
  <si>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</si>
  <si>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</si>
  <si>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</si>
  <si>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</si>
  <si>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</si>
  <si>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</si>
  <si>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</si>
  <si>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</si>
  <si>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</si>
  <si>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</si>
  <si>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</si>
  <si>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</si>
  <si>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</si>
  <si>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</si>
  <si>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</si>
  <si>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</si>
  <si>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</si>
  <si>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</si>
  <si>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</si>
  <si>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</si>
  <si>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</si>
  <si>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</si>
  <si>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</si>
  <si>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</si>
  <si>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</si>
  <si>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</si>
  <si>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</si>
  <si>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</si>
  <si>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</si>
  <si>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</si>
  <si>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</si>
  <si>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</si>
  <si>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</si>
  <si>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</si>
  <si>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</si>
  <si>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</si>
  <si>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</si>
  <si>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</si>
  <si>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</si>
  <si>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</si>
  <si>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</si>
  <si>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</si>
  <si>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</si>
  <si>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</si>
  <si>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</si>
  <si>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</si>
  <si>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</si>
  <si>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</si>
  <si>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</si>
  <si>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</si>
  <si>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</si>
  <si>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</si>
  <si>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</si>
  <si>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</si>
  <si>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</si>
  <si>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</si>
  <si>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</si>
  <si>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</si>
  <si>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</si>
  <si>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</si>
  <si>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</si>
  <si>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</si>
  <si>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</si>
  <si>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</si>
  <si>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</si>
  <si>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</si>
  <si>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</si>
  <si>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</si>
  <si>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</si>
  <si>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</si>
  <si>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</si>
  <si>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</si>
  <si>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</si>
  <si>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</si>
  <si>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</si>
  <si>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</si>
  <si>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</si>
  <si>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</si>
  <si>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</si>
  <si>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</si>
  <si>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</si>
  <si>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</si>
  <si>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</si>
  <si>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</si>
  <si>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</si>
  <si>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</si>
  <si>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</si>
  <si>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</si>
  <si>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</si>
  <si>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</si>
  <si>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</si>
  <si>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</si>
  <si>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</si>
  <si>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</si>
  <si>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</si>
  <si>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</si>
  <si>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</si>
  <si>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</si>
  <si>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</si>
  <si>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</si>
  <si>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</si>
  <si>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</si>
  <si>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</si>
  <si>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</si>
  <si>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</si>
  <si>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</si>
  <si>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</si>
  <si>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</si>
  <si>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</si>
  <si>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</si>
  <si>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</si>
  <si>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</si>
  <si>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</si>
  <si>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</si>
  <si>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</si>
  <si>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</si>
  <si>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</si>
  <si>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</si>
  <si>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</si>
  <si>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</si>
  <si>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</si>
  <si>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</si>
  <si>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</si>
  <si>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</si>
  <si>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</si>
  <si>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</si>
  <si>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</si>
  <si>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</si>
  <si>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</si>
  <si>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</si>
  <si>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</si>
  <si>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</si>
  <si>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</si>
  <si>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</si>
  <si>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</si>
  <si>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</si>
  <si>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</si>
  <si>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</si>
  <si>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</si>
  <si>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</si>
  <si>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</si>
  <si>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</si>
  <si>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</si>
  <si>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</si>
  <si>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</si>
  <si>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</si>
  <si>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</si>
  <si>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</si>
  <si>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</si>
  <si>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</si>
  <si>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</si>
  <si>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</si>
  <si>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</si>
  <si>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</si>
  <si>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</si>
  <si>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</si>
  <si>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</si>
  <si>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</si>
  <si>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</si>
  <si>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</si>
  <si>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</si>
  <si>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</si>
  <si>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</si>
  <si>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</si>
  <si>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</si>
  <si>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</si>
  <si>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</si>
  <si>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</si>
  <si>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</si>
  <si>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</si>
  <si>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</si>
  <si>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</si>
  <si>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</si>
  <si>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</si>
  <si>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</si>
  <si>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</si>
  <si>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</si>
  <si>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</si>
  <si>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</si>
  <si>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</si>
  <si>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</si>
  <si>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</si>
  <si>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</si>
  <si>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</si>
  <si>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</si>
  <si>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</si>
  <si>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</si>
  <si>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</si>
  <si>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</si>
  <si>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</si>
  <si>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</si>
  <si>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</si>
  <si>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</si>
  <si>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</si>
  <si>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</si>
  <si>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</si>
  <si>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</si>
  <si>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</si>
  <si>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</si>
  <si>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</si>
  <si>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</si>
  <si>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</si>
  <si>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</si>
  <si>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</si>
  <si>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</si>
  <si>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</si>
  <si>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</si>
  <si>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</si>
  <si>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</si>
  <si>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</si>
  <si>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</si>
  <si>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</si>
  <si>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</si>
  <si>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</si>
  <si>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</si>
  <si>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</si>
  <si>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</si>
  <si>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</si>
  <si>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</si>
  <si>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</si>
  <si>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</si>
  <si>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</si>
  <si>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</si>
  <si>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</si>
  <si>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</si>
  <si>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</si>
  <si>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</si>
  <si>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</si>
  <si>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</si>
  <si>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</si>
  <si>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</si>
  <si>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</si>
  <si>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</si>
  <si>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</si>
  <si>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</si>
  <si>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</si>
  <si>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</si>
  <si>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</si>
  <si>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</si>
  <si>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</si>
  <si>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</si>
  <si>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</si>
  <si>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</si>
  <si>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</si>
  <si>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</si>
  <si>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</si>
  <si>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</si>
  <si>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</si>
  <si>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</si>
  <si>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</si>
  <si>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</si>
  <si>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</si>
  <si>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</si>
  <si>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</si>
  <si>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</si>
  <si>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</si>
  <si>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</si>
  <si>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</si>
  <si>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</si>
  <si>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</si>
  <si>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</si>
  <si>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</si>
  <si>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</si>
  <si>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</si>
  <si>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</si>
  <si>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</si>
  <si>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</si>
  <si>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</si>
  <si>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</si>
  <si>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</si>
  <si>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</si>
  <si>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</si>
  <si>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</si>
  <si>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</si>
  <si>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</si>
  <si>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</si>
  <si>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</si>
  <si>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</si>
  <si>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</si>
  <si>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</si>
  <si>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</si>
  <si>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</si>
  <si>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</si>
  <si>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</si>
  <si>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</si>
  <si>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</si>
  <si>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</si>
  <si>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</si>
  <si>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</si>
  <si>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</si>
  <si>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</si>
  <si>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</si>
  <si>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</si>
  <si>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</si>
  <si>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</si>
  <si>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</si>
  <si>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</si>
  <si>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</si>
  <si>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</si>
  <si>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</si>
  <si>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</si>
  <si>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</si>
  <si>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</si>
  <si>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</si>
  <si>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</si>
  <si>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</si>
  <si>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</si>
  <si>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</si>
  <si>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</si>
  <si>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</si>
  <si>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</si>
  <si>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</si>
  <si>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</si>
  <si>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</si>
  <si>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</si>
  <si>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</si>
  <si>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</si>
  <si>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</si>
  <si>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</si>
  <si>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</si>
  <si>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</si>
  <si>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</si>
  <si>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</si>
  <si>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</si>
  <si>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</si>
  <si>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</si>
  <si>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</si>
  <si>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</si>
  <si>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</si>
  <si>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</si>
  <si>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</si>
  <si>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</si>
  <si>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</si>
  <si>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</si>
  <si>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</si>
  <si>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</si>
  <si>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</si>
  <si>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</si>
  <si>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</si>
  <si>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</si>
  <si>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</si>
  <si>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</si>
  <si>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</si>
  <si>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</si>
  <si>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</si>
  <si>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</si>
  <si>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</si>
  <si>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</si>
  <si>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</si>
  <si>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</si>
  <si>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</si>
  <si>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</si>
  <si>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</si>
  <si>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</si>
  <si>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</si>
  <si>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</si>
  <si>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</si>
  <si>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</si>
  <si>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</si>
  <si>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</si>
  <si>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</si>
  <si>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</si>
  <si>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</si>
  <si>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</si>
  <si>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</si>
  <si>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</si>
  <si>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</si>
  <si>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</si>
  <si>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</si>
  <si>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</si>
  <si>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</si>
  <si>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</si>
  <si>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</si>
  <si>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</si>
  <si>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</si>
  <si>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</si>
  <si>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</si>
  <si>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</si>
  <si>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</si>
  <si>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</si>
  <si>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</si>
  <si>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</si>
  <si>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</si>
  <si>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</si>
  <si>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</si>
  <si>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</si>
  <si>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</si>
  <si>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</si>
  <si>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</si>
  <si>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</si>
  <si>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</si>
  <si>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</si>
  <si>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</si>
  <si>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</si>
  <si>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</si>
  <si>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</si>
  <si>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</si>
  <si>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</si>
  <si>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</si>
  <si>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</si>
  <si>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</si>
  <si>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</si>
  <si>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</si>
  <si>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</si>
  <si>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</si>
  <si>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</si>
  <si>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</si>
  <si>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</si>
  <si>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</si>
  <si>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</si>
  <si>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</si>
  <si>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</si>
  <si>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</si>
  <si>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</si>
  <si>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</si>
  <si>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</si>
  <si>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</si>
  <si>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</si>
  <si>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</si>
  <si>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</si>
  <si>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</si>
  <si>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</si>
  <si>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</si>
  <si>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</si>
  <si>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</si>
  <si>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</si>
  <si>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</si>
  <si>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</si>
  <si>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</si>
  <si>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</si>
  <si>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</si>
  <si>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</si>
  <si>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</si>
  <si>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</si>
  <si>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</si>
  <si>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</si>
  <si>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</si>
  <si>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</si>
  <si>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</si>
  <si>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</si>
  <si>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</si>
  <si>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</si>
  <si>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</si>
  <si>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</si>
  <si>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</si>
  <si>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</si>
  <si>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</si>
  <si>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</si>
  <si>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</si>
  <si>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</si>
  <si>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</si>
  <si>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</si>
  <si>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</si>
  <si>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</si>
  <si>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</si>
  <si>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</si>
  <si>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</si>
  <si>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</si>
  <si>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</si>
  <si>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</si>
  <si>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</si>
  <si>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</si>
  <si>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</si>
  <si>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</si>
  <si>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</si>
  <si>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</si>
  <si>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</si>
  <si>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</si>
  <si>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</si>
  <si>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</si>
  <si>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</si>
  <si>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</si>
  <si>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</si>
  <si>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</si>
  <si>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</si>
  <si>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</si>
  <si>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</si>
  <si>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</si>
  <si>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</si>
  <si>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</si>
  <si>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</si>
  <si>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</si>
  <si>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</si>
  <si>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</si>
  <si>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</si>
  <si>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</si>
  <si>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</si>
  <si>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</si>
  <si>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</si>
  <si>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</si>
  <si>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</si>
  <si>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</si>
  <si>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</si>
  <si>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</si>
  <si>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</si>
  <si>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</si>
  <si>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</si>
  <si>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</si>
  <si>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</si>
  <si>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</si>
  <si>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</si>
  <si>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</si>
  <si>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</si>
  <si>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</si>
  <si>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</si>
  <si>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</si>
  <si>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</si>
  <si>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</si>
  <si>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</si>
  <si>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</si>
  <si>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</si>
  <si>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</si>
  <si>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</si>
  <si>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</si>
  <si>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</si>
  <si>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</si>
  <si>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</si>
  <si>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</si>
  <si>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</si>
  <si>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</si>
  <si>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</si>
  <si>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</si>
  <si>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</si>
  <si>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</si>
  <si>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</si>
  <si>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</si>
  <si>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</si>
  <si>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</si>
  <si>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</si>
  <si>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</si>
  <si>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</si>
  <si>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</si>
  <si>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</si>
  <si>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</si>
  <si>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</si>
  <si>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</si>
  <si>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</si>
  <si>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</si>
  <si>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</si>
  <si>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</si>
  <si>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</si>
  <si>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</si>
  <si>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</si>
  <si>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</si>
  <si>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</si>
  <si>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</si>
  <si>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</si>
  <si>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</si>
  <si>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</si>
  <si>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</si>
  <si>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</si>
  <si>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</si>
  <si>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</si>
  <si>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</si>
  <si>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</si>
  <si>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</si>
  <si>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</si>
  <si>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</si>
  <si>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</si>
  <si>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</si>
  <si>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</si>
  <si>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</si>
  <si>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</si>
  <si>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</si>
  <si>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</si>
  <si>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</si>
  <si>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</si>
  <si>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</si>
  <si>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</si>
  <si>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</si>
  <si>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</si>
  <si>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</si>
  <si>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</si>
  <si>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</si>
  <si>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</si>
  <si>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</si>
  <si>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</si>
  <si>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</si>
  <si>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</si>
  <si>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</si>
  <si>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</si>
  <si>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</si>
  <si>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</si>
  <si>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</si>
  <si>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</si>
  <si>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</si>
  <si>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</si>
  <si>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</si>
  <si>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</si>
  <si>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</si>
  <si>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</si>
  <si>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</si>
  <si>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</si>
  <si>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</si>
  <si>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</si>
  <si>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</si>
  <si>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</si>
  <si>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</si>
  <si>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</si>
  <si>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</si>
  <si>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</si>
  <si>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</si>
  <si>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</si>
  <si>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</si>
  <si>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</si>
  <si>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</si>
  <si>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</si>
  <si>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</si>
  <si>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</si>
  <si>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</si>
  <si>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</si>
  <si>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</si>
  <si>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</si>
  <si>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</si>
  <si>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</si>
  <si>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</si>
  <si>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</si>
  <si>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</si>
  <si>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</si>
  <si>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</si>
  <si>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</si>
  <si>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</si>
  <si>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</si>
  <si>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</si>
  <si>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</si>
  <si>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</si>
  <si>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</si>
  <si>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</si>
  <si>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</si>
  <si>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</si>
  <si>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</si>
  <si>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</si>
  <si>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</si>
  <si>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</si>
  <si>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</si>
  <si>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</si>
  <si>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</si>
  <si>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</si>
  <si>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</si>
  <si>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</si>
  <si>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</si>
  <si>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</si>
  <si>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</si>
  <si>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</si>
  <si>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</si>
  <si>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</si>
  <si>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</si>
  <si>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</si>
  <si>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</si>
  <si>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</si>
  <si>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</si>
  <si>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</si>
  <si>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</si>
  <si>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</si>
  <si>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</si>
  <si>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</si>
  <si>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</si>
  <si>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</si>
  <si>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</si>
  <si>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</si>
  <si>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</si>
  <si>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</si>
  <si>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</si>
  <si>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</si>
  <si>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</si>
  <si>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</si>
  <si>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</si>
  <si>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</si>
  <si>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</si>
  <si>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</si>
  <si>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</si>
  <si>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</si>
  <si>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</si>
  <si>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</si>
  <si>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</si>
  <si>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</si>
  <si>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</si>
  <si>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</si>
  <si>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</si>
  <si>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</si>
  <si>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</si>
  <si>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</si>
  <si>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</si>
  <si>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</si>
  <si>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</si>
  <si>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</si>
  <si>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</si>
  <si>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</si>
  <si>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</si>
  <si>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</si>
  <si>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</si>
  <si>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</si>
  <si>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</si>
  <si>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</si>
  <si>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</si>
  <si>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</si>
  <si>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</si>
  <si>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</si>
  <si>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</si>
  <si>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</si>
  <si>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</si>
  <si>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</si>
  <si>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</si>
  <si>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</si>
  <si>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</si>
  <si>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</si>
  <si>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</si>
  <si>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</si>
  <si>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</si>
  <si>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</si>
  <si>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</si>
  <si>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</si>
  <si>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</si>
  <si>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</si>
  <si>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</si>
  <si>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</si>
  <si>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</si>
  <si>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</si>
  <si>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</si>
  <si>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</si>
  <si>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</si>
  <si>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</si>
  <si>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</si>
  <si>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</si>
  <si>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</si>
  <si>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</si>
  <si>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</si>
  <si>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</si>
  <si>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</si>
  <si>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</si>
  <si>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</si>
  <si>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</si>
  <si>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</si>
  <si>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</si>
  <si>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</si>
  <si>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</si>
  <si>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</si>
  <si>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</si>
  <si>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</si>
  <si>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</si>
  <si>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</si>
  <si>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</si>
  <si>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</si>
  <si>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</si>
  <si>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</si>
  <si>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</si>
  <si>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</si>
  <si>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</si>
  <si>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</si>
  <si>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</si>
  <si>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</si>
  <si>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</si>
  <si>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</si>
  <si>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</si>
  <si>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</si>
  <si>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</si>
  <si>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</si>
  <si>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</si>
  <si>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</si>
  <si>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</si>
  <si>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</si>
  <si>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</si>
  <si>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</si>
  <si>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</si>
  <si>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</si>
  <si>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</si>
  <si>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</si>
  <si>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</si>
  <si>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</si>
  <si>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</si>
  <si>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</si>
  <si>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</si>
  <si>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</si>
  <si>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</si>
  <si>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</si>
  <si>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</si>
  <si>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</si>
  <si>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</si>
  <si>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</si>
  <si>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</si>
  <si>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</si>
  <si>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</si>
  <si>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</si>
  <si>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</si>
  <si>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</si>
  <si>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</si>
  <si>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</si>
  <si>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</si>
  <si>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</si>
  <si>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</si>
  <si>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</si>
  <si>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</si>
  <si>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</si>
  <si>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</si>
  <si>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</si>
  <si>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</si>
  <si>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</si>
  <si>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</si>
  <si>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</si>
  <si>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</si>
  <si>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</si>
  <si>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</si>
  <si>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</si>
  <si>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</si>
  <si>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</si>
  <si>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</si>
  <si>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</si>
  <si>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</si>
  <si>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</si>
  <si>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</si>
  <si>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</si>
  <si>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</si>
  <si>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</si>
  <si>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</si>
  <si>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</si>
  <si>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</si>
  <si>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</si>
  <si>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</si>
  <si>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</si>
  <si>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</si>
  <si>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</si>
  <si>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</si>
  <si>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</si>
  <si>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</si>
  <si>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</si>
  <si>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</si>
  <si>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</si>
  <si>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</si>
  <si>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</si>
  <si>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</si>
  <si>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</si>
  <si>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</si>
  <si>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</si>
  <si>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</si>
  <si>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</si>
  <si>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</si>
  <si>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</si>
  <si>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</si>
  <si>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</si>
  <si>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</si>
  <si>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</si>
  <si>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</si>
  <si>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</si>
  <si>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</si>
  <si>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</si>
  <si>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</si>
  <si>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</si>
  <si>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</si>
  <si>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</si>
  <si>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</si>
  <si>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</si>
  <si>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</si>
  <si>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</si>
  <si>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</si>
  <si>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</si>
  <si>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</si>
  <si>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</si>
  <si>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</si>
  <si>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</si>
  <si>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</si>
  <si>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</si>
  <si>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</si>
  <si>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</si>
  <si>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</si>
  <si>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</si>
  <si>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</si>
  <si>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</si>
  <si>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</si>
  <si>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</si>
  <si>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</si>
  <si>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</si>
  <si>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</si>
  <si>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</si>
  <si>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</si>
  <si>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</si>
  <si>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</si>
  <si>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</si>
  <si>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</si>
  <si>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</si>
  <si>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</si>
  <si>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</si>
  <si>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</si>
  <si>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</si>
  <si>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</si>
  <si>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</si>
  <si>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</si>
  <si>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</si>
  <si>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</si>
  <si>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</si>
  <si>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</si>
  <si>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</si>
  <si>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</si>
  <si>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</si>
  <si>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</si>
  <si>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</si>
  <si>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</si>
  <si>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</si>
  <si>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</si>
  <si>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</si>
  <si>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</si>
  <si>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</si>
  <si>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</si>
  <si>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</si>
  <si>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</si>
  <si>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</si>
  <si>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</si>
  <si>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</si>
  <si>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</si>
  <si>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</si>
  <si>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</si>
  <si>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</si>
  <si>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</si>
  <si>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</si>
  <si>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</si>
  <si>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</si>
  <si>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</si>
  <si>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</si>
  <si>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</si>
  <si>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</si>
  <si>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</si>
  <si>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</si>
  <si>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</si>
  <si>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</si>
  <si>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</si>
  <si>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</si>
  <si>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</si>
  <si>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</si>
  <si>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</si>
  <si>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</si>
  <si>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</si>
  <si>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</si>
  <si>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</si>
  <si>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</si>
  <si>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</si>
  <si>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</si>
  <si>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</si>
  <si>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</si>
  <si>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</si>
  <si>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</si>
  <si>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</si>
  <si>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</si>
  <si>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</si>
  <si>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</si>
  <si>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</si>
  <si>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</si>
  <si>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</si>
  <si>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</si>
  <si>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</si>
  <si>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</si>
  <si>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</si>
  <si>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</si>
  <si>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</si>
  <si>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</si>
  <si>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</si>
  <si>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</si>
  <si>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</si>
  <si>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</si>
  <si>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</si>
  <si>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</si>
  <si>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</si>
  <si>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</si>
  <si>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</si>
  <si>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</si>
  <si>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</si>
  <si>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</si>
  <si>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</si>
  <si>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</si>
  <si>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</si>
  <si>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</si>
  <si>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</si>
  <si>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</si>
  <si>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</si>
  <si>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</si>
  <si>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</si>
  <si>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</si>
  <si>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</si>
  <si>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</si>
  <si>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</si>
  <si>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</si>
  <si>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</si>
  <si>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</si>
  <si>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</si>
  <si>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</si>
  <si>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</si>
  <si>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</si>
  <si>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</si>
  <si>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</si>
  <si>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</si>
  <si>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</si>
  <si>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</si>
  <si>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</si>
  <si>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</si>
  <si>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</si>
  <si>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</si>
  <si>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</si>
  <si>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</si>
  <si>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</si>
  <si>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</si>
  <si>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</si>
  <si>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</si>
  <si>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</si>
  <si>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</si>
  <si>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</si>
  <si>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</si>
  <si>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</si>
  <si>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</si>
  <si>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</si>
  <si>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</si>
  <si>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</si>
  <si>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</si>
  <si>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</si>
  <si>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</si>
  <si>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</si>
  <si>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</si>
  <si>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</si>
  <si>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</si>
  <si>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</si>
  <si>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</si>
  <si>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</si>
  <si>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</si>
  <si>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</si>
  <si>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</si>
  <si>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</si>
  <si>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</si>
  <si>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</si>
  <si>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</si>
  <si>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</si>
  <si>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</si>
  <si>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</si>
  <si>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</si>
  <si>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</si>
  <si>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</si>
  <si>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</si>
  <si>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</si>
  <si>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</si>
  <si>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</si>
  <si>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</si>
  <si>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</si>
  <si>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</si>
  <si>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</si>
  <si>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</si>
  <si>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</si>
  <si>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</si>
  <si>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</si>
  <si>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</si>
  <si>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</si>
  <si>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</si>
  <si>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</si>
  <si>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</si>
  <si>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</si>
  <si>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</si>
  <si>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</si>
  <si>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</si>
  <si>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</si>
  <si>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</si>
  <si>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</si>
  <si>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</si>
  <si>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</si>
  <si>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</si>
  <si>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</si>
  <si>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</si>
  <si>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</si>
  <si>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</si>
  <si>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</si>
  <si>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</si>
  <si>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</si>
  <si>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</si>
  <si>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</si>
  <si>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</si>
  <si>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</si>
  <si>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</si>
  <si>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</si>
  <si>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</si>
  <si>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</si>
  <si>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</si>
  <si>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</si>
  <si>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</si>
  <si>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</si>
  <si>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</si>
  <si>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</si>
  <si>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</si>
  <si>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</si>
  <si>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</si>
  <si>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</si>
  <si>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</si>
  <si>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</si>
  <si>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</si>
  <si>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</si>
  <si>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</si>
  <si>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</si>
  <si>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</si>
  <si>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</si>
  <si>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</si>
  <si>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</si>
  <si>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</si>
  <si>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</si>
  <si>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</si>
  <si>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</si>
  <si>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</si>
  <si>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</si>
  <si>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</si>
  <si>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</si>
  <si>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</si>
  <si>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</si>
  <si>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</si>
  <si>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</si>
  <si>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</si>
  <si>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</si>
  <si>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</si>
  <si>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</si>
  <si>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</si>
  <si>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</si>
  <si>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</si>
  <si>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</si>
  <si>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</si>
  <si>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</si>
  <si>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</si>
  <si>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</si>
  <si>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</si>
  <si>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</si>
  <si>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</si>
  <si>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</si>
  <si>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</si>
  <si>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</si>
  <si>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</si>
  <si>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</si>
  <si>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</si>
  <si>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</si>
  <si>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</si>
  <si>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</si>
  <si>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</si>
  <si>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</si>
  <si>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</si>
  <si>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</si>
  <si>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</si>
  <si>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</si>
  <si>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</si>
  <si>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</si>
  <si>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</si>
  <si>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</si>
  <si>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</si>
  <si>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</si>
  <si>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</si>
  <si>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</si>
  <si>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</si>
  <si>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</si>
  <si>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</si>
  <si>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</si>
  <si>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</si>
  <si>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</si>
  <si>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</si>
  <si>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</si>
  <si>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</si>
  <si>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</si>
  <si>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</si>
  <si>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</si>
  <si>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</si>
  <si>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</si>
  <si>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</si>
  <si>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</si>
  <si>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</si>
  <si>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</si>
  <si>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</si>
  <si>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</si>
  <si>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</si>
  <si>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</si>
  <si>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</si>
  <si>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</si>
  <si>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</si>
  <si>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</si>
  <si>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</si>
  <si>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</si>
  <si>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</si>
  <si>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</si>
  <si>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</si>
  <si>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</si>
  <si>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</si>
  <si>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</si>
  <si>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</si>
  <si>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</si>
  <si>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</si>
  <si>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</si>
  <si>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</si>
  <si>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</si>
  <si>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</si>
  <si>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</si>
  <si>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</si>
  <si>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</si>
  <si>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</si>
  <si>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</si>
  <si>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</si>
  <si>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</si>
  <si>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</si>
  <si>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</si>
  <si>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</si>
  <si>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</si>
  <si>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</si>
  <si>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</si>
  <si>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</si>
  <si>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</si>
  <si>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</si>
  <si>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</si>
  <si>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</si>
  <si>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</si>
  <si>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</si>
  <si>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</si>
  <si>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</si>
  <si>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</si>
  <si>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</si>
  <si>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</si>
  <si>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</si>
  <si>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</si>
  <si>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</si>
  <si>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</si>
  <si>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</si>
  <si>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</si>
  <si>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</si>
  <si>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</si>
  <si>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</si>
  <si>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</si>
  <si>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</si>
  <si>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</si>
  <si>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</si>
  <si>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</si>
  <si>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</si>
  <si>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</si>
  <si>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</si>
  <si>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</si>
  <si>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</si>
  <si>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</si>
  <si>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</si>
  <si>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</si>
  <si>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</si>
  <si>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</si>
  <si>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</si>
  <si>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</si>
  <si>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</si>
  <si>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</si>
  <si>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</si>
  <si>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</si>
  <si>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</si>
  <si>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</si>
  <si>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</si>
  <si>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</si>
  <si>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</si>
  <si>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</si>
  <si>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</si>
  <si>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</si>
  <si>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</si>
  <si>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</si>
  <si>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</si>
  <si>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</si>
  <si>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</si>
  <si>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</si>
  <si>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</si>
  <si>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</si>
  <si>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</si>
  <si>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</si>
  <si>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</si>
  <si>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</si>
  <si>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</si>
  <si>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</si>
  <si>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</si>
  <si>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</si>
  <si>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</si>
  <si>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</si>
  <si>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</si>
  <si>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</si>
  <si>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</si>
  <si>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</si>
  <si>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</si>
  <si>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</si>
  <si>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</si>
  <si>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</si>
  <si>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</si>
  <si>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</si>
  <si>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</si>
  <si>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</si>
  <si>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</si>
  <si>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</si>
  <si>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</si>
  <si>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</si>
  <si>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</si>
  <si>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</si>
  <si>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</si>
  <si>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</si>
  <si>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</si>
  <si>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</si>
  <si>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</si>
  <si>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</si>
  <si>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</si>
  <si>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</si>
  <si>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</si>
  <si>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</si>
  <si>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</si>
  <si>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</si>
  <si>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</si>
  <si>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</si>
  <si>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</si>
  <si>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</si>
  <si>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</si>
  <si>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</si>
  <si>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</si>
  <si>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</si>
  <si>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</si>
  <si>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</si>
  <si>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</si>
  <si>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</si>
  <si>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</si>
  <si>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</si>
  <si>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</si>
  <si>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</si>
  <si>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</si>
  <si>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</si>
  <si>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</si>
  <si>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</si>
  <si>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</si>
  <si>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</si>
  <si>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</si>
  <si>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</si>
  <si>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</si>
  <si>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</si>
  <si>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</si>
  <si>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</si>
  <si>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</si>
  <si>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</si>
  <si>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</si>
  <si>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</si>
  <si>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</si>
  <si>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</si>
  <si>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</si>
  <si>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</si>
  <si>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</si>
  <si>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</si>
  <si>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</si>
  <si>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</si>
  <si>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</si>
  <si>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</si>
  <si>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</si>
  <si>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</si>
  <si>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</si>
  <si>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</si>
  <si>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</si>
  <si>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</si>
  <si>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</si>
  <si>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</si>
  <si>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</si>
  <si>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</si>
  <si>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</si>
  <si>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</si>
  <si>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</si>
  <si>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</si>
  <si>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</si>
  <si>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</si>
  <si>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</si>
  <si>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</si>
  <si>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</si>
  <si>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</si>
  <si>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</si>
  <si>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</si>
  <si>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</si>
  <si>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</si>
  <si>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</si>
  <si>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</si>
  <si>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</si>
  <si>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</si>
  <si>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</si>
  <si>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</si>
  <si>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</si>
  <si>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</si>
  <si>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</si>
  <si>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</si>
  <si>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</si>
  <si>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</si>
  <si>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</si>
  <si>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</si>
  <si>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</si>
  <si>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</si>
  <si>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</si>
  <si>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</si>
  <si>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</si>
  <si>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</si>
  <si>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</si>
  <si>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</si>
  <si>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</si>
  <si>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</si>
  <si>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</si>
  <si>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</si>
  <si>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</si>
  <si>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</si>
  <si>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</si>
  <si>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</si>
  <si>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</si>
  <si>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</si>
  <si>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</si>
  <si>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</si>
  <si>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</si>
  <si>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</si>
  <si>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</si>
  <si>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</si>
  <si>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</si>
  <si>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</si>
  <si>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</si>
  <si>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</si>
  <si>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</si>
  <si>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</si>
  <si>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</si>
  <si>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</si>
  <si>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</si>
  <si>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</si>
  <si>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</si>
  <si>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</si>
  <si>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</si>
  <si>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</si>
  <si>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</si>
  <si>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</si>
  <si>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</si>
  <si>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</si>
  <si>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</si>
  <si>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</si>
  <si>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</si>
  <si>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</si>
  <si>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</si>
  <si>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</si>
  <si>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</si>
  <si>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</si>
  <si>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</si>
  <si>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</si>
  <si>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</si>
  <si>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</si>
  <si>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</si>
  <si>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</si>
  <si>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</si>
  <si>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</si>
  <si>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</si>
  <si>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</si>
  <si>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</si>
  <si>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</si>
  <si>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</si>
  <si>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</si>
  <si>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</si>
  <si>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</si>
  <si>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</si>
  <si>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</si>
  <si>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</si>
  <si>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</si>
  <si>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</si>
  <si>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</si>
  <si>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</si>
  <si>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</si>
  <si>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</si>
  <si>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</si>
  <si>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</si>
  <si>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</si>
  <si>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</si>
  <si>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</si>
  <si>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</si>
  <si>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</si>
  <si>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</si>
  <si>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</si>
  <si>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</si>
  <si>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</si>
  <si>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</si>
  <si>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</si>
  <si>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</si>
  <si>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</si>
  <si>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</si>
  <si>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</si>
  <si>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</si>
  <si>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</si>
  <si>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</si>
  <si>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</si>
  <si>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</si>
  <si>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</si>
  <si>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</si>
  <si>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</si>
  <si>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</si>
  <si>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</si>
  <si>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</si>
  <si>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</si>
  <si>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</si>
  <si>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</si>
  <si>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</si>
  <si>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</si>
  <si>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</si>
  <si>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</si>
  <si>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</si>
  <si>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</si>
  <si>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</si>
  <si>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</si>
  <si>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</si>
  <si>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</si>
  <si>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</si>
  <si>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</si>
  <si>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</si>
  <si>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</si>
  <si>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</si>
  <si>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</si>
  <si>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</si>
  <si>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</si>
  <si>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</si>
  <si>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</si>
  <si>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</si>
  <si>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</si>
  <si>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</si>
  <si>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</si>
  <si>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</si>
  <si>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</si>
  <si>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</si>
  <si>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</si>
  <si>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</si>
  <si>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</si>
  <si>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</si>
  <si>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</si>
  <si>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</si>
  <si>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</si>
  <si>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</si>
  <si>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</si>
  <si>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</si>
  <si>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</si>
  <si>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</si>
  <si>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</si>
  <si>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</si>
  <si>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</si>
  <si>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</si>
  <si>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</si>
  <si>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</si>
  <si>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</si>
  <si>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</si>
  <si>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</si>
  <si>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</si>
  <si>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</si>
  <si>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</si>
  <si>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</si>
  <si>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</si>
  <si>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</si>
  <si>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</si>
  <si>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</si>
  <si>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</si>
  <si>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</si>
  <si>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</si>
  <si>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</si>
  <si>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</si>
  <si>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</si>
  <si>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</si>
  <si>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</si>
  <si>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</si>
  <si>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</si>
  <si>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</si>
  <si>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</si>
  <si>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</si>
  <si>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</si>
  <si>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</si>
  <si>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</si>
  <si>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</si>
  <si>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</si>
  <si>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</si>
  <si>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</si>
  <si>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</si>
  <si>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</si>
  <si>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</si>
  <si>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</si>
  <si>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</si>
  <si>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</si>
  <si>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</si>
  <si>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</si>
  <si>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</si>
  <si>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</si>
  <si>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</si>
  <si>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</si>
  <si>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</si>
  <si>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</si>
  <si>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</si>
  <si>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</si>
  <si>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</si>
  <si>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</si>
  <si>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</si>
  <si>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</si>
  <si>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</si>
  <si>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</si>
  <si>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</si>
  <si>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</si>
  <si>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</si>
  <si>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</si>
  <si>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</si>
  <si>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</si>
  <si>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</si>
  <si>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</si>
  <si>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</si>
  <si>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</si>
  <si>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</si>
  <si>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</si>
  <si>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</si>
  <si>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</si>
  <si>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</si>
  <si>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</si>
  <si>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</si>
  <si>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</si>
  <si>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</si>
  <si>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</si>
  <si>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</si>
  <si>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</si>
  <si>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</si>
  <si>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</si>
  <si>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</si>
  <si>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</si>
  <si>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</si>
  <si>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</si>
  <si>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</si>
  <si>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</si>
  <si>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</si>
  <si>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</si>
  <si>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</si>
  <si>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</si>
  <si>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</si>
  <si>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</si>
  <si>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</si>
  <si>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</si>
  <si>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</si>
  <si>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</si>
  <si>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</si>
  <si>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</si>
  <si>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</si>
  <si>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</si>
  <si>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</si>
  <si>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</si>
  <si>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</si>
  <si>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</si>
  <si>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</si>
  <si>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</si>
  <si>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</si>
  <si>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</si>
  <si>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</si>
  <si>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</si>
  <si>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</si>
  <si>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</si>
  <si>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</si>
  <si>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</si>
  <si>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</si>
  <si>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</si>
  <si>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</si>
  <si>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</si>
  <si>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</si>
  <si>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</si>
  <si>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</si>
  <si>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</si>
  <si>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</si>
  <si>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</si>
  <si>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</si>
  <si>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</si>
  <si>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</si>
  <si>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</si>
  <si>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</si>
  <si>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</si>
  <si>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</si>
  <si>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</si>
  <si>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</si>
  <si>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</si>
  <si>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</si>
  <si>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</si>
  <si>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</si>
  <si>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</si>
  <si>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</si>
  <si>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</si>
  <si>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</si>
  <si>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</si>
  <si>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</si>
  <si>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</si>
  <si>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</si>
  <si>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</si>
  <si>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</si>
  <si>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</si>
  <si>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</si>
  <si>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</si>
  <si>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</si>
  <si>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</si>
  <si>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</si>
  <si>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</si>
  <si>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</si>
  <si>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</si>
  <si>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</si>
  <si>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</si>
  <si>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</si>
  <si>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</si>
  <si>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</si>
  <si>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</si>
  <si>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</si>
  <si>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</si>
  <si>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</si>
  <si>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</si>
  <si>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</si>
  <si>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</si>
  <si>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</si>
  <si>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</si>
  <si>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</si>
  <si>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</si>
  <si>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</si>
  <si>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</si>
  <si>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</si>
  <si>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</si>
  <si>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</si>
  <si>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</si>
  <si>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</si>
  <si>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</si>
  <si>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</si>
  <si>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</si>
  <si>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</si>
  <si>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</si>
  <si>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</si>
  <si>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</si>
  <si>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</si>
  <si>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</si>
  <si>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</si>
  <si>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</si>
  <si>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</si>
  <si>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</si>
  <si>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</si>
  <si>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</si>
  <si>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</si>
  <si>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</si>
  <si>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</si>
  <si>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</si>
  <si>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</si>
  <si>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</si>
  <si>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</si>
  <si>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</si>
  <si>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</si>
  <si>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</si>
  <si>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</si>
  <si>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</si>
  <si>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</si>
  <si>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</si>
  <si>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</si>
  <si>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</si>
  <si>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</si>
  <si>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</si>
  <si>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</si>
  <si>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</si>
  <si>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</si>
  <si>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</si>
  <si>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</si>
  <si>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</si>
  <si>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</si>
  <si>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</si>
  <si>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</si>
  <si>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</si>
  <si>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</si>
  <si>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</si>
  <si>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</si>
  <si>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</si>
  <si>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</si>
  <si>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</si>
  <si>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</si>
  <si>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</si>
  <si>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</si>
  <si>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</si>
  <si>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</si>
  <si>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</si>
  <si>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</si>
  <si>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</si>
  <si>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</si>
  <si>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</si>
  <si>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</si>
  <si>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</si>
  <si>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</si>
  <si>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</si>
  <si>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</si>
  <si>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</si>
  <si>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</si>
  <si>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</si>
  <si>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</si>
  <si>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</si>
  <si>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</si>
  <si>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</si>
  <si>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</si>
  <si>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</si>
  <si>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</si>
  <si>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</si>
  <si>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</si>
  <si>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</si>
  <si>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</si>
  <si>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</si>
  <si>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</si>
  <si>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</si>
  <si>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</si>
  <si>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</si>
  <si>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</si>
  <si>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</si>
  <si>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</si>
  <si>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</si>
  <si>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</si>
  <si>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</si>
  <si>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</si>
  <si>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</si>
  <si>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</si>
  <si>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</si>
  <si>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</si>
  <si>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</si>
  <si>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</si>
  <si>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</si>
  <si>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</si>
  <si>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</si>
  <si>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</si>
  <si>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</si>
  <si>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</si>
  <si>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</si>
  <si>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</si>
  <si>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</si>
  <si>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</si>
  <si>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</si>
  <si>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</si>
  <si>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</si>
  <si>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</si>
  <si>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</si>
  <si>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</si>
  <si>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</si>
  <si>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</si>
  <si>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</si>
  <si>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</si>
  <si>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</si>
  <si>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</si>
  <si>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</si>
  <si>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</si>
  <si>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</si>
  <si>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</si>
  <si>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</si>
  <si>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</si>
  <si>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</si>
  <si>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</si>
  <si>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</si>
  <si>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</si>
  <si>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</si>
  <si>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</si>
  <si>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</si>
  <si>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</si>
  <si>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</si>
  <si>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</si>
  <si>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</si>
  <si>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</si>
  <si>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</si>
  <si>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</si>
  <si>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</si>
  <si>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</si>
  <si>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</si>
  <si>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</si>
  <si>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</si>
  <si>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</si>
  <si>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</si>
  <si>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</si>
  <si>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</si>
  <si>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</si>
  <si>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</si>
  <si>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</si>
  <si>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</si>
  <si>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</si>
  <si>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</si>
  <si>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</si>
  <si>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</si>
  <si>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</si>
  <si>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</si>
  <si>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</si>
  <si>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</si>
  <si>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</si>
  <si>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</si>
  <si>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</si>
  <si>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</si>
  <si>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</si>
  <si>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</si>
  <si>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</si>
  <si>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</si>
  <si>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</si>
  <si>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</si>
  <si>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</si>
  <si>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</si>
  <si>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</si>
  <si>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</si>
  <si>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</si>
  <si>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</si>
  <si>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</si>
  <si>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</si>
  <si>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</si>
  <si>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</si>
  <si>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</si>
  <si>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</si>
  <si>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</si>
  <si>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</si>
  <si>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</si>
  <si>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</si>
  <si>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</si>
  <si>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</si>
  <si>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</si>
  <si>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</si>
  <si>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</si>
  <si>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</si>
  <si>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</si>
  <si>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</si>
  <si>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</si>
  <si>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</si>
  <si>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</si>
  <si>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</si>
  <si>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</si>
  <si>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</si>
  <si>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</si>
  <si>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</si>
  <si>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</si>
  <si>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</si>
  <si>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</si>
  <si>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</si>
  <si>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</si>
  <si>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</si>
  <si>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</si>
  <si>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</si>
  <si>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</si>
  <si>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</si>
  <si>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</si>
  <si>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</si>
  <si>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</si>
  <si>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</si>
  <si>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</si>
  <si>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</si>
  <si>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</si>
  <si>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</si>
  <si>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</si>
  <si>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</si>
  <si>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</si>
  <si>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</si>
  <si>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</si>
  <si>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</si>
  <si>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</si>
  <si>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</si>
  <si>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</si>
  <si>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</si>
  <si>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</si>
  <si>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</si>
  <si>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</si>
  <si>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</si>
  <si>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</si>
  <si>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</si>
  <si>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</si>
  <si>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</si>
  <si>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</si>
  <si>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</si>
  <si>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</si>
  <si>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</si>
  <si>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</si>
  <si>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</si>
  <si>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</si>
  <si>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</si>
  <si>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</si>
  <si>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</si>
  <si>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</si>
  <si>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</si>
  <si>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</si>
  <si>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</si>
  <si>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</si>
  <si>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</si>
  <si>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</si>
  <si>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</si>
  <si>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</si>
  <si>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</si>
  <si>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</si>
  <si>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</si>
  <si>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</si>
  <si>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</si>
  <si>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</si>
  <si>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</si>
  <si>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</si>
  <si>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</si>
  <si>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</si>
  <si>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</si>
  <si>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</si>
  <si>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</si>
  <si>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</si>
  <si>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</si>
  <si>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</si>
  <si>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</si>
  <si>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</si>
  <si>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</si>
  <si>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</si>
  <si>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</si>
  <si>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</si>
  <si>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</si>
  <si>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</si>
  <si>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</si>
  <si>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</si>
  <si>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</si>
  <si>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</si>
  <si>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</si>
  <si>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</si>
  <si>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</si>
  <si>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</si>
  <si>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</si>
  <si>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</si>
  <si>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</si>
  <si>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</si>
  <si>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</si>
  <si>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</si>
  <si>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</si>
  <si>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</si>
  <si>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</si>
  <si>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</si>
  <si>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</si>
  <si>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</si>
  <si>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</si>
  <si>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</si>
  <si>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</si>
  <si>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</si>
  <si>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</si>
  <si>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</si>
  <si>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</si>
  <si>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</si>
  <si>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</si>
  <si>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</si>
  <si>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</si>
  <si>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</si>
  <si>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</si>
  <si>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</si>
  <si>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</si>
  <si>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</si>
  <si>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</si>
  <si>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</si>
  <si>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</si>
  <si>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</si>
  <si>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</si>
  <si>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</si>
  <si>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</si>
  <si>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</si>
  <si>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</si>
  <si>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</si>
  <si>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</si>
  <si>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</si>
  <si>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</si>
  <si>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</si>
  <si>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</si>
  <si>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</si>
  <si>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</si>
  <si>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</si>
  <si>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</si>
  <si>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</si>
  <si>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</si>
  <si>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</si>
  <si>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</si>
  <si>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</si>
  <si>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</si>
  <si>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</si>
  <si>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</si>
  <si>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</si>
  <si>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</si>
  <si>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</si>
  <si>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</si>
  <si>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</si>
  <si>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</si>
  <si>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</si>
  <si>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</si>
  <si>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</si>
  <si>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</si>
  <si>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</si>
  <si>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</si>
  <si>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</si>
  <si>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</si>
  <si>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</si>
  <si>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</si>
  <si>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</si>
  <si>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</si>
  <si>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</si>
  <si>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</si>
  <si>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</si>
  <si>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</si>
  <si>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</si>
  <si>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</si>
  <si>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</si>
  <si>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</si>
  <si>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</si>
  <si>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</si>
  <si>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</si>
  <si>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</si>
  <si>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</si>
  <si>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</si>
  <si>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</si>
  <si>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</si>
  <si>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</si>
  <si>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</si>
  <si>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</si>
  <si>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</si>
  <si>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</si>
  <si>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</si>
  <si>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</si>
  <si>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</si>
  <si>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</si>
  <si>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</si>
  <si>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</si>
  <si>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</si>
  <si>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</si>
  <si>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</si>
  <si>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</si>
  <si>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</si>
  <si>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</si>
  <si>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</si>
  <si>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</si>
  <si>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</si>
  <si>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</si>
  <si>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</si>
  <si>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</si>
  <si>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</si>
  <si>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</si>
  <si>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</si>
  <si>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</si>
  <si>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</si>
  <si>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</si>
  <si>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</si>
  <si>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</si>
  <si>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</si>
  <si>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</si>
  <si>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</si>
  <si>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</si>
  <si>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</si>
  <si>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</si>
  <si>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</si>
  <si>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</si>
  <si>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</si>
  <si>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</si>
  <si>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</si>
  <si>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</si>
  <si>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</si>
  <si>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</si>
  <si>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</si>
  <si>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</si>
  <si>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</si>
  <si>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</si>
  <si>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</si>
  <si>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</si>
  <si>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</si>
  <si>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</si>
  <si>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</si>
  <si>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</si>
  <si>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</si>
  <si>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</si>
  <si>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</si>
  <si>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</si>
  <si>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</si>
  <si>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</si>
  <si>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</si>
  <si>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</si>
  <si>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</si>
  <si>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</si>
  <si>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</si>
  <si>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</si>
  <si>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</si>
  <si>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</si>
  <si>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</si>
  <si>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</si>
  <si>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</si>
  <si>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</si>
  <si>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</si>
  <si>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</si>
  <si>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</si>
  <si>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</si>
  <si>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</si>
  <si>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</si>
  <si>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</si>
  <si>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</si>
  <si>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</si>
  <si>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</si>
  <si>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</si>
  <si>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</si>
  <si>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</si>
  <si>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</si>
  <si>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</si>
  <si>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</si>
  <si>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</si>
  <si>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</si>
  <si>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PCM-20251103-00001232</t>
  </si>
  <si>
    <t>Emergency</t>
  </si>
  <si>
    <t>EM team need 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</si>
  <si>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</si>
  <si>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</si>
  <si>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</si>
  <si>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</si>
  <si>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</si>
  <si>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</si>
  <si>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</si>
  <si>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</si>
  <si>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</si>
  <si>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</si>
  <si>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</si>
  <si>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</si>
  <si>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</si>
  <si>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</si>
  <si>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</si>
  <si>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</si>
  <si>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</si>
  <si>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</si>
  <si>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</si>
  <si>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</si>
  <si>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</si>
  <si>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</si>
  <si>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</si>
  <si>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</si>
  <si>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</si>
  <si>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</si>
  <si>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</si>
  <si>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</si>
  <si>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</si>
  <si>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</si>
  <si>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</si>
  <si>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</si>
  <si>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</si>
  <si>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</si>
  <si>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</si>
  <si>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</si>
  <si>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</si>
  <si>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</si>
  <si>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</si>
  <si>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</si>
  <si>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</si>
  <si>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</si>
  <si>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</si>
  <si>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</si>
  <si>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</si>
  <si>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</si>
  <si>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</si>
  <si>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</si>
  <si>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</si>
  <si>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</si>
  <si>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</si>
  <si>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</si>
  <si>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</si>
  <si>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</si>
  <si>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</si>
  <si>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</si>
  <si>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</si>
  <si>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</si>
  <si>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</si>
  <si>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</si>
  <si>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</si>
  <si>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</si>
  <si>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</si>
  <si>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</si>
  <si>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</si>
  <si>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</si>
  <si>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</si>
  <si>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</si>
  <si>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</si>
  <si>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</si>
  <si>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</si>
  <si>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</si>
  <si>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</si>
  <si>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</si>
  <si>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</si>
  <si>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</si>
  <si>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</si>
  <si>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</si>
  <si>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</si>
  <si>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</si>
  <si>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</si>
  <si>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</si>
  <si>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</si>
  <si>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</si>
  <si>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PCM-20251103-00001251</t>
  </si>
  <si>
    <t>ETA 50 min</t>
  </si>
  <si>
    <t>PCM-20251103-00001060</t>
  </si>
  <si>
    <t>access issue site located inside military base</t>
  </si>
  <si>
    <t xml:space="preserve"> PCM-20250215-00000830 </t>
  </si>
  <si>
    <t>LTE site still down and  site located in aramco area access issue need special permission</t>
  </si>
  <si>
    <t>PCM-20251103-00001104</t>
  </si>
  <si>
    <t>Sceco cut of at area and team save Hub site USMD0698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</si>
  <si>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</si>
  <si>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</si>
  <si>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</si>
  <si>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</si>
  <si>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</si>
  <si>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</si>
  <si>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PCM-20251103-00001193</t>
  </si>
  <si>
    <t>EM Team at site checking</t>
  </si>
  <si>
    <t>PCM-20251103-00001277</t>
  </si>
  <si>
    <t>EM Team on the way ETA: 40 Mins</t>
  </si>
  <si>
    <t>PCM-20251103-00001105</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</si>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</sst>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7" totalsRowShown="0" headerRowDxfId="157" dataDxfId="156" headerRowBorderDxfId="154" tableBorderDxfId="155" totalsRowBorderDxfId="153">
  <autoFilter ref="A1:CJ1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1" totalsRowShown="0" headerRowDxfId="31" dataDxfId="30" headerRowBorderDxfId="28" tableBorderDxfId="29">
  <autoFilter ref="A1:L3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301.7288750000007</v>
      </c>
      <c r="H2" s="77">
        <v>45662.943402777775</v>
      </c>
      <c r="I2" s="60" t="str">
        <f>IFERROR(VLOOKUP(D2,DB!A:F,6,0),"")</f>
        <v>Generator-SG</v>
      </c>
      <c r="J2" s="60" t="str">
        <f>IFERROR(VLOOKUP(D2,DB!A:G,7,0),"")</f>
        <v>Dead</v>
      </c>
      <c r="K2" s="68" t="s">
        <v>39022</v>
      </c>
      <c r="L2" s="66" t="str">
        <f>IFERROR(VLOOKUP(D2,DB!A:I,9,0),"")</f>
        <v>Latis</v>
      </c>
    </row>
    <row r="3" spans="1:15" ht="15" customHeight="1">
      <c r="A3" s="174" t="s">
        <v>39023</v>
      </c>
      <c r="B3" s="133" t="str">
        <f>IFERROR(VLOOKUP(D3,DB!A:K,11,0),"")</f>
        <v>R1</v>
      </c>
      <c r="C3" s="133">
        <v>14</v>
      </c>
      <c r="D3" s="133" t="s">
        <v>18349</v>
      </c>
      <c r="E3" s="134" t="s">
        <v>39024</v>
      </c>
      <c r="F3" s="135">
        <v>45964.623692129629</v>
      </c>
      <c r="G3" s="136">
        <f ca="1">IFERROR(NOW()-F3,"")</f>
        <v>5.3608796297339723E-2</v>
      </c>
      <c r="H3" s="135">
        <v>45964.617442129631</v>
      </c>
      <c r="I3" s="133" t="str">
        <f>IFERROR(VLOOKUP(D3,DB!A:F,6,0),"")</f>
        <v>Generator-SG</v>
      </c>
      <c r="J3" s="133" t="str">
        <f>IFERROR(VLOOKUP(D3,DB!A:G,7,0),"")</f>
        <v>Good</v>
      </c>
      <c r="K3" s="137" t="s">
        <v>39025</v>
      </c>
      <c r="L3" s="138" t="str">
        <f>IFERROR(VLOOKUP(D3,DB!A:I,9,0),"")</f>
        <v>Latis</v>
      </c>
    </row>
    <row r="4" spans="1:15" ht="15" customHeight="1">
      <c r="A4" s="132"/>
      <c r="B4" s="133" t="str">
        <f>IFERROR(VLOOKUP(D4,DB!A:K,11,0),"")</f>
        <v/>
      </c>
      <c r="C4" s="133"/>
      <c r="D4" s="133"/>
      <c r="E4" s="134"/>
      <c r="F4" s="135"/>
      <c r="G4" s="136">
        <f ca="1">IFERROR(NOW()-F4,"")</f>
        <v>45964.677300925927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45964.677300925927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45964.677300925927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45964.677300925927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45964.677300925927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45964.677300925927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45964.677300925927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45964.677300925927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45964.677300925927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45964.677300925927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45964.677300925927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45964.677300925927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45964.677300925927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45964.677300925927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45964.677300925927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45964.677300925927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45964.677300925927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45964.677300925927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45964.677300925927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45964.677300925927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45964.677300925927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45964.677300925927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45964.677300925927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45964.677300925927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45964.677300925927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45964.677300925927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45964.677300925927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45964.677300925927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45964.677300925927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45964.677300925927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45964.677300925927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45964.677300925927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45964.677300925927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45964.677300925927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45964.677300925927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45964.677300925927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45964.677300925927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45964.677300925927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45964.677300925927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45964.677300925927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45964.677300925927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45964.677300925927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45964.677300925927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45964.677300925927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45964.677300925927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45964.677300925927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45964.677300925927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45964.677300925927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45964.677300925927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45964.677300925927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45964.677300925927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45964.677300925927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45964.677300925927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45964.677300925927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45964.677300925927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45964.677300925927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45964.677300925927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45964.677300925927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45964.677300925927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45964.677300925927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45964.677300925927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45964.677300925927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45964.677300925927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45964.677300925927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45964.677300925927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45964.677300925927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45964.677300925927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45964.677300925927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45964.677300925927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45964.677300925927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45964.677300925927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45964.677300925927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45964.677300925927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45964.677300925927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45964.677300925927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45964.677300925927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45964.677300925927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45964.677300925927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45964.677300925927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45964.677300925927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45964.677300925927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45964.677300925927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45964.677300925927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45964.677300925927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45964.677300925927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45964.677300925927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45964.677300925927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45964.677300925927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45964.677300925927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45964.677300925927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45964.677300925927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45964.677300925927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45964.677300925927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45964.677300925927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45964.677300925927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45964.677300925927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45964.677300925927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45964.677300925927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45964.677300925927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45964.677300925927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45964.677300925927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45964.677300925927</v>
      </c>
      <c r="H105" s="135"/>
      <c r="I105" s="133" t="str">
        <f>IFERROR(VLOOKUP(D105,DB!A:F,6,0),"")</f>
        <v/>
      </c>
      <c r="J105" s="133" t="str">
        <f>IFERROR(VLOOKUP(D105,DB!A:G,7,0),"")</f>
        <v/>
      </c>
      <c r="K105" s="137"/>
      <c r="L105" s="138" t="str">
        <f>IFERROR(VLOOKUP(D105,DB!A:I,9,0),"")</f>
        <v/>
      </c>
    </row>
    <row r="106" spans="1:12" ht="15" customHeight="1">
      <c r="A106" s="144"/>
      <c r="B106" s="145" t="str">
        <f>IFERROR(VLOOKUP(D106,DB!A:K,11,0),"")</f>
        <v/>
      </c>
      <c r="C106" s="145"/>
      <c r="D106" s="145"/>
      <c r="E106" s="146"/>
      <c r="F106" s="147"/>
      <c r="G106" s="148">
        <f ca="1">IFERROR(NOW()-F106,"")</f>
        <v>45964.677300925927</v>
      </c>
      <c r="H106" s="147"/>
      <c r="I106" s="145" t="str">
        <f>IFERROR(VLOOKUP(D106,DB!A:F,6,0),"")</f>
        <v/>
      </c>
      <c r="J106" s="145" t="str">
        <f>IFERROR(VLOOKUP(D106,DB!A:G,7,0),"")</f>
        <v/>
      </c>
      <c r="K106" s="149"/>
      <c r="L106" s="150" t="str">
        <f>IFERROR(VLOOKUP(D106,DB!A:I,9,0),"")</f>
        <v/>
      </c>
    </row>
  </sheetData>
  <customSheetViews>
    <customSheetView guid="{F6042A99-DD27-4453-835D-0834D95730CC}" filter="1" showAutoFilter="1">
      <pageMargins left="0" right="0" top="0" bottom="0" header="0" footer="0"/>
      <autoFilter ref="B1:M1" xr:uid="{7D65D2C5-E0C6-4360-8D89-FB3EC1ED3F60}"/>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7"/>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39103</v>
      </c>
      <c r="F2" s="75">
        <v>45322.056979166664</v>
      </c>
      <c r="G2" s="76" t="s">
        <v>39104</v>
      </c>
      <c r="H2" s="88">
        <v>45322.050729166665</v>
      </c>
      <c r="I2" s="62" t="s">
        <v>88</v>
      </c>
      <c r="J2" s="62" t="s">
        <v>65</v>
      </c>
      <c r="K2" s="87" t="s">
        <v>39105</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39106</v>
      </c>
      <c r="B3" s="62" t="str">
        <f>IFERROR(VLOOKUP(D3,DB!A:K,11,0),"")</f>
        <v>R2</v>
      </c>
      <c r="C3" s="62">
        <v>1</v>
      </c>
      <c r="D3" s="62" t="s">
        <v>25643</v>
      </c>
      <c r="E3" s="86" t="s">
        <v>39021</v>
      </c>
      <c r="F3" s="75">
        <v>45824.999837962961</v>
      </c>
      <c r="G3" s="76">
        <f ca="1">IFERROR(NOW()-F3,"-")</f>
        <v>139.67746296296536</v>
      </c>
      <c r="H3" s="75">
        <v>45824.993587962963</v>
      </c>
      <c r="I3" s="62" t="str">
        <f>IFERROR(VLOOKUP(D3,DB!A:F,6,0),"")</f>
        <v>Generator-SG</v>
      </c>
      <c r="J3" s="62" t="str">
        <f>IFERROR(VLOOKUP(D3,DB!A:G,7,0),"")</f>
        <v>Good</v>
      </c>
      <c r="K3" s="87" t="s">
        <v>39107</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39108</v>
      </c>
      <c r="B4" s="18" t="str">
        <f>IFERROR(VLOOKUP(D4,DB!A:K,11,0),"")</f>
        <v>R2</v>
      </c>
      <c r="C4" s="18">
        <v>1</v>
      </c>
      <c r="D4" s="18" t="s">
        <v>27532</v>
      </c>
      <c r="E4" s="113" t="s">
        <v>39103</v>
      </c>
      <c r="F4" s="114">
        <v>45958.742083333331</v>
      </c>
      <c r="G4" s="115">
        <f ca="1">IFERROR(NOW()-F4,"-")</f>
        <v>5.9352175925960182</v>
      </c>
      <c r="H4" s="114">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39110</v>
      </c>
      <c r="B5" s="18" t="str">
        <f>IFERROR(VLOOKUP(D5,DB!A:K,11,0),"")</f>
        <v>R2</v>
      </c>
      <c r="C5" s="18">
        <v>6</v>
      </c>
      <c r="D5" s="18" t="s">
        <v>26182</v>
      </c>
      <c r="E5" s="113" t="s">
        <v>39103</v>
      </c>
      <c r="F5" s="114">
        <v>45964.631504629629</v>
      </c>
      <c r="G5" s="115">
        <f ca="1">IFERROR(NOW()-F5,"-")</f>
        <v>4.5796296297339723E-2</v>
      </c>
      <c r="H5" s="114">
        <v>45964.625393518516</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45964.677300925927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45964.677300925927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45964.677300925927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45964.677300925927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45964.677300925927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45964.677300925927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45964.677300925927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45964.677300925927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45964.677300925927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45964.677300925927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45964.677300925927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45964.677300925927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45964.677300925927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45964.677300925927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45964.677300925927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45964.677300925927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45964.677300925927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45964.677300925927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45964.677300925927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45964.677300925927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45964.677300925927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45964.677300925927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45964.677300925927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45964.677300925927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45964.677300925927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45964.677300925927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45964.677300925927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45964.677300925927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45964.677300925927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45964.677300925927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45964.677300925927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45964.677300925927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45964.677300925927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45964.677300925927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45964.677300925927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45964.677300925927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45964.677300925927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45964.677300925927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45964.677300925927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45964.677300925927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45964.677300925927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45964.677300925927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45964.677300925927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45964.677300925927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45964.677300925927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45964.677300925927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45964.677300925927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45964.677300925927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45964.677300925927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45964.677300925927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45964.677300925927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45964.677300925927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45964.677300925927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45964.677300925927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45964.677300925927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45964.677300925927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45964.677300925927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45964.677300925927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45964.677300925927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45964.677300925927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45964.677300925927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45964.677300925927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45964.677300925927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45964.677300925927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45964.677300925927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45964.677300925927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45964.677300925927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45964.677300925927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45964.677300925927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45964.677300925927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45964.677300925927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45964.677300925927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45964.677300925927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45964.677300925927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45964.677300925927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45964.677300925927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45964.677300925927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45964.677300925927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45964.677300925927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45964.677300925927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45964.677300925927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45964.677300925927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45964.677300925927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45964.677300925927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45964.677300925927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45964.677300925927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45964.677300925927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45964.677300925927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45964.677300925927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45964.677300925927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45964.677300925927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45964.677300925927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45964.677300925927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45964.677300925927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45964.677300925927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45964.677300925927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45964.677300925927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45964.677300925927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45964.677300925927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45964.677300925927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45964.677300925927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45964.677300925927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45964.677300925927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45964.677300925927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45964.677300925927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45964.677300925927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45964.677300925927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45964.677300925927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45964.677300925927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45964.677300925927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45964.677300925927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45964.677300925927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45964.677300925927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45964.677300925927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45964.677300925927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45964.677300925927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45964.677300925927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45964.677300925927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45964.677300925927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45964.677300925927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45964.677300925927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60"/>
      <c r="B127" s="161" t="str">
        <f>IFERROR(VLOOKUP(D127,DB!A:K,11,0),"")</f>
        <v/>
      </c>
      <c r="C127" s="161"/>
      <c r="D127" s="161"/>
      <c r="E127" s="162"/>
      <c r="F127" s="163"/>
      <c r="G127" s="164">
        <f ca="1">IFERROR(NOW()-F127,"-")</f>
        <v>45964.677300925927</v>
      </c>
      <c r="H127" s="163"/>
      <c r="I127" s="161" t="str">
        <f>IFERROR(VLOOKUP(D127,DB!A:F,6,0),"")</f>
        <v/>
      </c>
      <c r="J127" s="161" t="str">
        <f>IFERROR(VLOOKUP(D127,DB!A:G,7,0),"")</f>
        <v/>
      </c>
      <c r="K127" s="165"/>
      <c r="L127" s="161" t="str">
        <f>IFERROR(VLOOKUP(D127,DB!A:I,9,0),"")</f>
        <v/>
      </c>
      <c r="M127" s="161"/>
      <c r="N127" s="161"/>
      <c r="O127" s="161"/>
      <c r="P127" s="161"/>
      <c r="Q127" s="161"/>
      <c r="R127" s="161"/>
      <c r="S127" s="161"/>
      <c r="T127" s="161"/>
      <c r="U127" s="161"/>
      <c r="V127" s="161"/>
      <c r="W127" s="161"/>
      <c r="X127" s="161"/>
      <c r="Y127" s="161"/>
      <c r="Z127" s="161"/>
      <c r="AA127" s="161"/>
      <c r="AB127" s="161"/>
      <c r="AC127" s="161"/>
      <c r="AD127" s="161"/>
      <c r="AE127" s="161"/>
      <c r="AF127" s="161"/>
      <c r="AG127" s="161"/>
      <c r="AH127" s="161"/>
      <c r="AI127" s="161"/>
      <c r="AJ127" s="161"/>
      <c r="AK127" s="161"/>
      <c r="AL127" s="161"/>
      <c r="AM127" s="161"/>
      <c r="AN127" s="161"/>
      <c r="AO127" s="161"/>
      <c r="AP127" s="161"/>
      <c r="AQ127" s="161"/>
      <c r="AR127" s="161"/>
      <c r="AS127" s="161"/>
      <c r="AT127" s="161"/>
      <c r="AU127" s="161"/>
      <c r="AV127" s="161"/>
      <c r="AW127" s="161"/>
      <c r="AX127" s="161"/>
      <c r="AY127" s="161"/>
      <c r="AZ127" s="161"/>
      <c r="BA127" s="161"/>
      <c r="BB127" s="161"/>
      <c r="BC127" s="161"/>
      <c r="BD127" s="161"/>
      <c r="BE127" s="161"/>
      <c r="BF127" s="161"/>
      <c r="BG127" s="161"/>
      <c r="BH127" s="161"/>
      <c r="BI127" s="161"/>
      <c r="BJ127" s="161"/>
      <c r="BK127" s="161"/>
      <c r="BL127" s="161"/>
      <c r="BM127" s="161"/>
      <c r="BN127" s="161"/>
      <c r="BO127" s="161"/>
      <c r="BP127" s="161"/>
      <c r="BQ127" s="161"/>
      <c r="BR127" s="161"/>
      <c r="BS127" s="161"/>
      <c r="BT127" s="161"/>
      <c r="BU127" s="161"/>
      <c r="BV127" s="161"/>
      <c r="BW127" s="161"/>
      <c r="BX127" s="161"/>
      <c r="BY127" s="161"/>
      <c r="BZ127" s="161"/>
      <c r="CA127" s="161"/>
      <c r="CB127" s="161"/>
      <c r="CC127" s="161"/>
      <c r="CD127" s="161"/>
      <c r="CE127" s="161"/>
      <c r="CF127" s="161"/>
      <c r="CG127" s="161"/>
      <c r="CH127" s="161"/>
      <c r="CI127" s="161"/>
      <c r="CJ127" s="166"/>
    </row>
  </sheetData>
  <dataValidations count="2">
    <dataValidation allowBlank="1" showInputMessage="1" showErrorMessage="1" sqref="E1" xr:uid="{4D935161-CDD3-4592-B877-3FB59C99E142}"/>
    <dataValidation type="list" allowBlank="1" showInputMessage="1" showErrorMessage="1" sqref="E3:E1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39112</v>
      </c>
      <c r="B2" s="62" t="str">
        <f>IFERROR(VLOOKUP(D2,DB!A:K,11,0),"")</f>
        <v>R3</v>
      </c>
      <c r="C2" s="18">
        <v>1</v>
      </c>
      <c r="D2" s="18" t="s">
        <v>19361</v>
      </c>
      <c r="E2" s="18" t="s">
        <v>39021</v>
      </c>
      <c r="F2" s="22">
        <v>45964.567245370374</v>
      </c>
      <c r="G2" s="21">
        <f t="shared" ref="G2:G32" ca="1" si="0">IFERROR(NOW()-F2,"-")</f>
        <v>0.1100555555531173</v>
      </c>
      <c r="H2" s="22">
        <v>45964.562164351853</v>
      </c>
      <c r="I2" s="19" t="str">
        <f>IFERROR(VLOOKUP(D2,DB!A:F,6,0),"")</f>
        <v>SCECO</v>
      </c>
      <c r="J2" s="18" t="str">
        <f>IFERROR(VLOOKUP(D2,DB!A:G,7,0),"")</f>
        <v>Dead</v>
      </c>
      <c r="K2" s="46" t="s">
        <v>39113</v>
      </c>
      <c r="L2" s="23" t="str">
        <f>IFERROR(VLOOKUP(D2,DB!A:I,9,0),"")</f>
        <v>Latis</v>
      </c>
    </row>
    <row r="3" spans="1:13" ht="15" customHeight="1">
      <c r="A3" s="19"/>
      <c r="B3" s="62" t="str">
        <f>IFERROR(VLOOKUP(D3,DB!A:K,11,0),"")</f>
        <v/>
      </c>
      <c r="C3" s="18"/>
      <c r="D3" s="18"/>
      <c r="E3" s="18"/>
      <c r="F3" s="20"/>
      <c r="G3" s="21">
        <f t="shared" ca="1" si="0"/>
        <v>45964.677300925927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45964.677300925927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45964.677300925927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45964.677300925927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45964.677300925927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45964.677300925927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45964.677300925927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45964.677300925927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45964.677300925927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45964.677300925927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45964.677300925927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45964.677300925927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45964.677300925927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45964.677300925927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45964.677300925927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45964.677300925927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45964.677300925927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45964.677300925927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45964.677300925927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45964.677300925927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45964.677300925927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45964.677300925927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45964.677300925927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45964.677300925927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45964.677300925927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45964.677300925927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45964.677300925927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45964.677300925927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45964.677300925927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45964.677300925927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45964.677300925927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45964.677300925927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45964.677300925927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45964.677300925927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45964.677300925927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45964.677300925927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45964.677300925927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45964.677300925927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45964.677300925927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45964.677300925927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45964.677300925927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45964.677300925927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45964.677300925927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45964.677300925927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45964.677300925927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45964.677300925927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45964.677300925927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45964.677300925927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45964.677300925927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45964.677300925927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45964.677300925927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45964.677300925927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45964.677300925927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45964.677300925927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45964.677300925927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45964.677300925927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45964.677300925927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45964.677300925927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45964.677300925927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45964.677300925927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45964.677300925927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45964.677300925927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45964.677300925927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45964.677300925927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45964.677300925927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45964.677300925927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45964.677300925927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45964.677300925927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45964.677300925927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45964.677300925927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45964.677300925927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45964.677300925927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45964.677300925927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45964.677300925927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45964.677300925927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45964.677300925927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45964.677300925927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45964.677300925927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45964.677300925927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45964.677300925927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45964.677300925927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45964.677300925927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45964.677300925927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45964.677300925927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45964.677300925927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45964.677300925927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45964.677300925927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45964.677300925927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45964.677300925927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45964.677300925927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45964.677300925927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45964.677300925927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45964.677300925927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45964.677300925927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45964.677300925927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45964.677300925927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45964.677300925927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45964.677300925927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45964.677300925927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45964.677300925927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45964.677300925927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45964.677300925927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45964.677300925927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45964.677300925927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45964.677300925927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45964.677300925927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45964.677300925927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45964.677300925927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45964.677300925927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45964.677300925927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45964.677300925927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45964.677300925927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45964.677300925927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45964.677300925927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45964.677300925927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45964.677300925927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45964.677300925927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45964.677300925927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45964.677300925927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45964.677300925927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45964.677300925927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45964.677300925927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45964.677300925927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45964.677300925927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45964.677300925927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45964.677300925927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45964.677300925927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45964.677300925927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45964.677300925927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45964.677300925927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45964.677300925927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45964.677300925927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45964.677300925927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45964.677300925927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45964.677300925927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45964.677300925927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45964.677300925927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45964.677300925927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45964.677300925927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45964.677300925927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45964.677300925927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45964.677300925927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45964.677300925927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45964.677300925927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45964.677300925927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45964.677300925927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45964.677300925927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45964.677300925927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45964.677300925927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45964.677300925927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45964.677300925927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45964.677300925927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45964.677300925927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45964.677300925927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45964.677300925927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45964.677300925927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45964.677300925927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45964.677300925927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45964.677300925927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45964.677300925927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45964.677300925927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45964.677300925927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45964.677300925927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45964.677300925927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45964.677300925927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45964.677300925927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45964.677300925927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45964.677300925927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45964.677300925927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45964.677300925927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45964.677300925927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45964.677300925927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45964.677300925927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45964.677300925927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45964.677300925927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45964.677300925927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45964.677300925927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45964.677300925927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45964.677300925927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45964.677300925927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45964.677300925927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45964.677300925927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45964.677300925927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45964.677300925927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45964.677300925927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45964.677300925927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45964.677300925927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45964.677300925927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45964.677300925927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45964.677300925927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45964.677300925927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45964.677300925927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45964.677300925927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45964.677300925927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45964.677300925927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45964.677300925927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45964.677300925927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45964.677300925927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45964.677300925927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45964.677300925927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45964.677300925927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45964.677300925927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45964.677300925927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45964.677300925927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45964.677300925927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45964.677300925927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45964.677300925927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45964.677300925927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45964.677300925927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45964.677300925927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45964.677300925927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45964.677300925927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45964.677300925927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45964.677300925927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45964.677300925927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45964.677300925927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45964.677300925927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45964.677300925927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45964.677300925927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45964.677300925927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45964.677300925927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45964.677300925927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45964.677300925927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45964.677300925927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45964.677300925927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45964.677300925927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45964.677300925927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45964.677300925927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45964.677300925927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45964.677300925927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45964.677300925927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45964.677300925927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45964.677300925927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45964.677300925927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45964.677300925927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45964.677300925927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45964.677300925927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45964.677300925927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45964.677300925927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45964.677300925927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45964.677300925927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45964.677300925927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45964.677300925927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45964.677300925927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45964.677300925927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45964.677300925927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45964.677300925927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45964.677300925927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45964.677300925927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45964.677300925927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45964.677300925927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45964.677300925927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45964.677300925927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45964.677300925927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45964.677300925927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45964.677300925927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45964.677300925927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45964.677300925927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45964.677300925927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45964.677300925927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45964.677300925927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45964.677300925927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45964.677300925927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45964.677300925927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45964.677300925927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45964.677300925927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45964.677300925927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45964.677300925927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45964.677300925927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45964.677300925927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45964.677300925927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45964.677300925927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45964.677300925927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45964.677300925927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45964.677300925927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45964.677300925927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45964.677300925927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45964.677300925927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45964.677300925927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45964.677300925927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45964.677300925927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45964.677300925927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45964.677300925927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45964.677300925927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45964.677300925927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45964.677300925927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45964.677300925927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45964.677300925927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45964.677300925927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45964.677300925927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45964.677300925927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45964.677300925927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45964.677300925927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45964.677300925927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45964.677300925927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45964.677300925927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45964.677300925927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45964.677300925927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45964.677300925927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45964.677300925927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45964.677300925927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45964.677300925927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45964.677300925927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45964.677300925927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45964.677300925927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45964.677300925927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45964.677300925927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45964.677300925927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45964.677300925927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45964.677300925927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45964.677300925927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45964.677300925927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45964.677300925927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45964.677300925927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45964.677300925927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45964.677300925927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45964.677300925927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45964.677300925927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45964.677300925927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45964.677300925927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45964.677300925927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45964.677300925927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45964.677300925927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45964.677300925927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45964.677300925927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45964.677300925927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45964.677300925927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45964.677300925927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45964.677300925927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45964.677300925927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45964.677300925927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45964.677300925927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45964.677300925927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45964.677300925927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45964.677300925927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45964.677300925927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45964.677300925927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45964.677300925927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45964.677300925927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45964.677300925927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45964.677300925927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45964.677300925927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45964.677300925927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45964.677300925927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45964.677300925927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45964.677300925927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45964.677300925927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45964.677300925927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45964.677300925927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45964.677300925927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45964.677300925927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45964.677300925927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45964.677300925927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45964.677300925927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45964.677300925927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45964.677300925927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45964.677300925927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45964.677300925927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45964.677300925927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45964.677300925927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45964.677300925927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45964.677300925927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45964.677300925927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45964.677300925927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45964.677300925927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45964.677300925927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45964.677300925927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45964.677300925927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45964.677300925927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45964.677300925927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45964.677300925927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45964.677300925927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45964.677300925927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45964.677300925927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45964.677300925927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45964.677300925927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45964.677300925927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45964.677300925927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45964.677300925927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45964.677300925927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45964.677300925927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45964.677300925927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45964.677300925927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45964.677300925927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45964.677300925927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45964.677300925927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45964.677300925927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45964.677300925927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45964.677300925927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45964.677300925927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45964.677300925927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45964.677300925927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45964.677300925927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45964.677300925927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45964.677300925927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45964.677300925927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45964.677300925927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45964.677300925927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45964.677300925927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45964.677300925927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45964.677300925927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45964.677300925927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45964.677300925927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45964.677300925927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45964.677300925927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45964.677300925927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45964.677300925927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45964.677300925927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45964.677300925927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45964.677300925927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45964.677300925927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45964.677300925927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45964.677300925927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45964.677300925927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45964.677300925927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45964.677300925927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45964.677300925927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45964.677300925927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45964.677300925927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45964.677300925927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45964.677300925927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45964.677300925927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45964.677300925927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45964.677300925927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45964.677300925927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45964.677300925927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45964.677300925927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45964.677300925927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45964.677300925927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45964.677300925927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45964.677300925927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45964.677300925927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45964.677300925927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45964.677300925927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45964.677300925927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45964.677300925927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45964.677300925927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45964.677300925927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45964.677300925927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45964.677300925927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45964.677300925927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45964.677300925927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45964.677300925927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45964.677300925927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45964.677300925927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45964.677300925927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45964.677300925927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45964.677300925927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45964.677300925927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45964.677300925927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45964.677300925927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45964.677300925927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45964.677300925927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45964.677300925927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45964.677300925927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45964.677300925927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45964.677300925927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45964.677300925927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45964.677300925927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45964.677300925927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45964.677300925927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45964.677300925927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45964.677300925927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45964.677300925927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45964.677300925927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45964.677300925927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45964.677300925927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45964.677300925927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45964.677300925927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45964.677300925927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45964.677300925927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45964.677300925927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45964.677300925927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45964.677300925927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45964.677300925927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45964.677300925927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45964.677300925927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45964.677300925927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45964.677300925927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45964.677300925927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45964.677300925927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45964.677300925927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45964.677300925927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45964.677300925927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45964.677300925927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45964.677300925927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45964.677300925927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45964.677300925927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45964.677300925927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45964.677300925927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45964.677300925927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45964.677300925927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45964.677300925927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45964.677300925927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45964.677300925927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45964.677300925927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45964.677300925927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45964.677300925927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45964.677300925927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45964.677300925927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45964.677300925927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45964.677300925927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45964.677300925927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45964.677300925927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45964.677300925927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45964.677300925927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45964.677300925927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45964.677300925927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45964.677300925927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45964.677300925927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45964.677300925927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45964.677300925927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45964.677300925927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45964.677300925927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45964.677300925927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45964.677300925927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45964.677300925927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45964.677300925927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45964.677300925927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45964.677300925927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45964.677300925927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45964.677300925927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45964.677300925927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45964.677300925927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45964.677300925927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45964.677300925927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45964.677300925927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45964.677300925927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45964.677300925927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45964.677300925927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45964.677300925927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45964.677300925927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45964.677300925927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45964.677300925927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45964.677300925927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45964.677300925927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45964.677300925927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45964.677300925927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45964.677300925927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45964.677300925927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45964.677300925927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45964.677300925927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45964.677300925927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45964.677300925927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45964.677300925927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45964.677300925927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45964.677300925927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45964.677300925927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45964.677300925927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45964.677300925927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45964.677300925927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45964.677300925927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45964.677300925927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45964.677300925927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45964.677300925927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45964.677300925927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45964.677300925927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45964.677300925927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45964.677300925927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45964.677300925927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45964.677300925927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45964.677300925927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45964.677300925927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45964.677300925927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45964.677300925927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45964.677300925927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45964.677300925927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45964.677300925927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45964.677300925927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45964.677300925927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45964.677300925927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45964.677300925927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45964.677300925927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45964.677300925927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45964.677300925927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45964.677300925927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45964.677300925927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45964.677300925927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45964.677300925927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45964.677300925927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45964.677300925927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45964.677300925927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45964.677300925927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45964.677300925927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45964.677300925927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45964.677300925927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45964.677300925927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45964.677300925927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45964.677300925927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45964.677300925927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45964.677300925927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45964.677300925927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45964.677300925927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45964.677300925927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45964.677300925927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45964.677300925927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45964.677300925927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45964.677300925927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45964.677300925927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45964.677300925927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45964.677300925927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45964.677300925927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45964.677300925927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45964.677300925927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45964.677300925927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45964.677300925927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45964.677300925927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45964.677300925927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45964.677300925927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45964.677300925927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45964.677300925927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45964.677300925927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45964.677300925927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45964.677300925927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45964.677300925927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45964.677300925927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45964.677300925927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45964.677300925927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45964.677300925927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45964.677300925927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45964.677300925927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45964.677300925927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45964.677300925927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45964.677300925927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45964.677300925927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45964.677300925927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45964.677300925927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45964.677300925927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45964.677300925927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45964.677300925927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45964.677300925927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45964.677300925927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45964.677300925927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45964.677300925927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45964.677300925927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45964.677300925927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45964.677300925927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45964.677300925927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45964.677300925927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45964.677300925927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45964.677300925927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45964.677300925927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45964.677300925927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45964.677300925927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45964.677300925927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45964.677300925927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45964.677300925927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45964.677300925927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45964.677300925927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45964.677300925927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45964.677300925927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45964.677300925927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45964.677300925927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45964.677300925927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45964.677300925927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45964.677300925927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45964.677300925927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45964.677300925927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45964.677300925927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45964.677300925927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45964.677300925927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45964.677300925927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45964.677300925927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45964.677300925927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45964.677300925927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45964.677300925927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45964.677300925927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45964.677300925927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45964.677300925927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45964.677300925927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45964.677300925927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45964.677300925927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45964.677300925927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45964.677300925927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45964.677300925927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45964.677300925927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45964.677300925927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45964.677300925927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45964.677300925927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45964.677300925927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45964.677300925927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45964.677300925927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45964.677300925927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45964.677300925927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45964.677300925927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45964.677300925927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45964.677300925927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45964.677300925927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45964.677300925927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45964.677300925927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45964.677300925927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45964.677300925927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45964.677300925927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45964.677300925927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45964.677300925927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45964.677300925927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45964.677300925927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45964.677300925927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45964.677300925927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45964.677300925927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45964.677300925927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45964.677300925927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45964.677300925927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45964.677300925927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45964.677300925927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45964.677300925927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45964.677300925927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45964.677300925927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45964.677300925927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45964.677300925927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45964.677300925927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45964.677300925927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45964.677300925927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45964.677300925927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45964.677300925927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45964.677300925927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45964.677300925927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45964.677300925927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45964.677300925927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45964.677300925927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45964.677300925927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45964.677300925927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45964.677300925927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45964.677300925927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45964.677300925927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45964.677300925927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45964.677300925927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45964.677300925927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45964.677300925927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45964.677300925927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45964.677300925927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45964.677300925927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45964.677300925927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45964.677300925927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45964.677300925927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45964.677300925927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45964.677300925927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45964.677300925927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45964.677300925927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45964.677300925927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45964.677300925927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45964.677300925927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45964.677300925927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45964.677300925927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45964.677300925927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45964.677300925927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45964.677300925927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45964.677300925927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45964.677300925927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45964.677300925927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45964.677300925927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45964.677300925927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45964.677300925927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45964.677300925927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45964.677300925927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45964.677300925927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45964.677300925927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45964.677300925927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45964.677300925927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45964.677300925927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45964.677300925927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45964.677300925927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45964.677300925927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45964.677300925927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45964.677300925927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45964.677300925927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45964.677300925927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45964.677300925927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45964.677300925927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45964.677300925927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45964.677300925927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45964.677300925927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45964.677300925927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45964.677300925927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45964.677300925927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45964.677300925927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45964.677300925927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45964.677300925927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45964.677300925927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45964.677300925927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45964.677300925927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45964.677300925927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45964.677300925927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45964.677300925927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45964.677300925927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45964.677300925927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45964.677300925927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45964.677300925927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45964.677300925927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45964.677300925927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45964.677300925927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45964.677300925927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45964.677300925927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45964.677300925927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45964.677300925927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45964.677300925927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45964.677300925927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45964.677300925927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45964.677300925927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45964.677300925927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45964.677300925927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45964.677300925927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45964.677300925927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45964.677300925927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45964.677300925927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45964.677300925927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45964.677300925927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45964.677300925927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45964.677300925927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45964.677300925927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45964.677300925927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45964.677300925927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45964.677300925927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45964.677300925927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45964.677300925927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45964.677300925927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45964.677300925927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45964.677300925927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45964.677300925927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45964.677300925927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45964.677300925927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45964.677300925927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45964.677300925927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45964.677300925927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45964.677300925927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45964.677300925927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45964.677300925927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45964.677300925927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45964.677300925927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45964.677300925927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45964.677300925927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45964.677300925927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45964.677300925927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45964.677300925927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45964.677300925927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45964.677300925927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45964.677300925927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45964.677300925927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45964.677300925927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45964.677300925927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45964.677300925927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45964.677300925927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45964.677300925927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45964.677300925927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45964.677300925927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45964.677300925927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45964.677300925927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45964.677300925927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45964.677300925927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45964.677300925927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45964.677300925927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45964.677300925927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45964.677300925927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45964.677300925927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45964.677300925927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45964.677300925927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45964.677300925927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45964.677300925927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45964.677300925927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45964.677300925927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45964.677300925927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45964.677300925927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45964.677300925927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45964.677300925927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45964.677300925927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45964.677300925927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45964.677300925927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45964.677300925927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45964.677300925927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45964.677300925927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45964.677300925927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45964.677300925927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45964.677300925927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45964.677300925927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45964.677300925927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45964.677300925927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45964.677300925927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45964.677300925927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45964.677300925927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45964.677300925927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45964.677300925927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45964.677300925927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45964.677300925927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45964.677300925927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45964.677300925927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45964.677300925927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45964.677300925927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45964.677300925927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45964.677300925927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45964.677300925927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45964.677300925927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45964.677300925927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45964.677300925927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45964.677300925927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45964.677300925927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45964.677300925927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45964.677300925927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45964.677300925927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45964.677300925927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45964.677300925927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45964.677300925927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45964.677300925927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45964.677300925927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45964.677300925927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45964.677300925927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45964.677300925927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45964.677300925927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45964.677300925927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45964.677300925927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45964.677300925927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45964.677300925927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45964.677300925927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45964.677300925927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45964.677300925927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45964.677300925927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45964.677300925927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45964.677300925927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45964.677300925927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45964.677300925927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45964.677300925927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45964.677300925927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45964.677300925927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45964.677300925927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45964.677300925927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45964.677300925927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45964.677300925927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45964.677300925927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45964.677300925927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45964.677300925927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45964.677300925927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45964.677300925927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45964.677300925927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45964.677300925927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45964.677300925927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45964.677300925927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45964.677300925927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45964.677300925927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45964.677300925927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45964.677300925927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45964.677300925927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45964.677300925927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45964.677300925927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45964.677300925927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45964.677300925927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45964.677300925927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45964.677300925927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45964.677300925927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45964.677300925927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45964.677300925927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45964.677300925927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45964.677300925927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45964.677300925927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45964.677300925927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45964.677300925927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45964.677300925927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45964.677300925927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45964.677300925927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45964.677300925927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45964.677300925927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45964.677300925927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45964.677300925927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45964.677300925927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45964.677300925927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45964.677300925927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45964.677300925927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45964.677300925927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45964.677300925927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45964.677300925927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45964.677300925927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45964.677300925927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45964.677300925927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45964.677300925927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45964.677300925927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45964.677300925927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45964.677300925927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45964.677300925927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45964.677300925927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45964.677300925927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45964.677300925927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45964.677300925927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45964.677300925927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45964.677300925927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45964.677300925927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45964.677300925927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45964.677300925927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45964.677300925927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45964.677300925927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45964.677300925927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45964.677300925927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45964.677300925927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45964.677300925927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45964.677300925927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45964.677300925927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45964.677300925927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45964.677300925927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45964.677300925927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45964.677300925927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45964.677300925927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45964.677300925927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45964.677300925927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45964.677300925927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45964.677300925927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45964.677300925927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45964.677300925927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45964.677300925927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45964.677300925927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45964.677300925927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45964.677300925927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45964.677300925927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45964.677300925927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45964.677300925927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45964.677300925927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45964.677300925927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45964.677300925927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45964.677300925927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45964.677300925927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45964.677300925927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45964.677300925927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45964.677300925927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45964.677300925927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45964.677300925927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45964.677300925927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45964.677300925927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45964.677300925927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45964.677300925927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45964.677300925927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45964.677300925927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45964.677300925927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45964.677300925927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45964.677300925927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45964.677300925927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45964.677300925927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45964.677300925927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45964.677300925927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45964.677300925927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45964.677300925927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45964.677300925927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45964.677300925927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45964.677300925927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45964.677300925927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45964.677300925927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45964.677300925927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45964.677300925927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45964.677300925927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45964.677300925927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45964.677300925927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45964.677300925927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45964.677300925927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45964.677300925927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45964.677300925927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45964.677300925927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45964.677300925927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45964.677300925927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45964.677300925927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45964.677300925927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45964.677300925927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45964.677300925927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45964.677300925927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45964.677300925927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45964.677300925927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45964.677300925927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45964.677300925927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45964.677300925927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45964.677300925927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45964.677300925927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45964.677300925927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45964.677300925927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45964.677300925927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45964.677300925927</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261.19658333333064</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4</v>
      </c>
      <c r="D3" s="93" t="s">
        <v>35038</v>
      </c>
      <c r="E3" s="97" t="s">
        <v>39021</v>
      </c>
      <c r="F3" s="122">
        <v>45964.580601851849</v>
      </c>
      <c r="G3" s="123">
        <f ca="1">IFERROR(NOW()-F3,"")</f>
        <v>9.6699074078060221E-2</v>
      </c>
      <c r="H3" s="122">
        <v>45964.665439814817</v>
      </c>
      <c r="I3" s="118" t="str">
        <f>IFERROR(VLOOKUP(D3,DB!A:F,6,0),"")</f>
        <v>SCECO</v>
      </c>
      <c r="J3" s="118" t="str">
        <f>IFERROR(VLOOKUP(D3,DB!A:G,7,0),"")</f>
        <v>Vandalized</v>
      </c>
      <c r="K3" s="124" t="s">
        <v>39117</v>
      </c>
      <c r="L3" s="120" t="str">
        <f>IFERROR(VLOOKUP(D3,DB!A:I,9,0),"")</f>
        <v>Latis</v>
      </c>
    </row>
    <row r="4" spans="1:16" ht="15" customHeight="1">
      <c r="A4" s="118"/>
      <c r="B4" s="118" t="str">
        <f>IFERROR(VLOOKUP(D4,DB!A:K,11,0),"")</f>
        <v/>
      </c>
      <c r="C4" s="119"/>
      <c r="D4" s="120"/>
      <c r="E4" s="97"/>
      <c r="F4" s="122"/>
      <c r="G4" s="123">
        <f ca="1">IFERROR(NOW()-F4,"")</f>
        <v>45964.677300925927</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45964.677300925927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45964.677300925927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45964.677300925927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45964.677300925927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45964.677300925927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121"/>
      <c r="F10" s="122"/>
      <c r="G10" s="123">
        <f ca="1">IFERROR(NOW()-F10,"")</f>
        <v>45964.677300925927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45964.677300925927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45964.677300925927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45964.677300925927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45964.677300925927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121"/>
      <c r="F15" s="122"/>
      <c r="G15" s="123">
        <f ca="1">IFERROR(NOW()-F15,"")</f>
        <v>45964.677300925927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45964.677300925927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45964.677300925927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45964.677300925927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45964.677300925927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45964.677300925927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45964.677300925927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45964.677300925927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45964.677300925927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45964.677300925927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45964.677300925927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45964.677300925927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45964.677300925927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45964.677300925927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45964.677300925927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45964.677300925927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45964.677300925927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45964.677300925927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45964.677300925927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45964.677300925927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45964.677300925927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45964.677300925927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45964.677300925927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45964.677300925927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45964.677300925927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45964.677300925927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45964.677300925927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45964.677300925927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45964.677300925927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45964.677300925927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45964.677300925927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45964.677300925927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45964.677300925927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45964.677300925927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45964.677300925927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45964.677300925927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45964.677300925927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45964.677300925927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45964.677300925927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45964.677300925927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45964.677300925927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45964.677300925927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45964.677300925927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45964.677300925927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45964.677300925927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45964.677300925927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45964.677300925927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45964.677300925927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45964.677300925927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45964.677300925927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45964.677300925927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45964.677300925927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45964.677300925927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45964.677300925927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45964.677300925927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45964.677300925927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45964.677300925927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45964.677300925927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45964.677300925927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45964.677300925927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45964.677300925927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45964.677300925927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45964.677300925927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45964.677300925927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45964.677300925927</v>
      </c>
      <c r="H79" s="122"/>
      <c r="I79" s="118" t="str">
        <f>IFERROR(VLOOKUP(D79,DB!A:F,6,0),"")</f>
        <v/>
      </c>
      <c r="J79" s="118" t="str">
        <f>IFERROR(VLOOKUP(D79,DB!A:G,7,0),"")</f>
        <v/>
      </c>
      <c r="K79" s="124"/>
      <c r="L79" s="120" t="str">
        <f>IFERROR(VLOOKUP(D79,DB!A:I,9,0),"")</f>
        <v/>
      </c>
    </row>
    <row r="80" spans="1:12" ht="15" customHeight="1">
      <c r="A80" s="125"/>
      <c r="B80" s="125" t="str">
        <f>IFERROR(VLOOKUP(D80,DB!A:K,11,0),"")</f>
        <v/>
      </c>
      <c r="C80" s="126"/>
      <c r="D80" s="127"/>
      <c r="E80" s="128"/>
      <c r="F80" s="129"/>
      <c r="G80" s="130">
        <f ca="1">IFERROR(NOW()-F80,"")</f>
        <v>45964.677300925927</v>
      </c>
      <c r="H80" s="129"/>
      <c r="I80" s="125" t="str">
        <f>IFERROR(VLOOKUP(D80,DB!A:F,6,0),"")</f>
        <v/>
      </c>
      <c r="J80" s="125" t="str">
        <f>IFERROR(VLOOKUP(D80,DB!A:G,7,0),"")</f>
        <v/>
      </c>
      <c r="K80" s="131"/>
      <c r="L80" s="127" t="str">
        <f>IFERROR(VLOOKUP(D80,DB!A:I,9,0),"")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72.845240740738518</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39103</v>
      </c>
      <c r="F3" s="38">
        <v>45926.188877314817</v>
      </c>
      <c r="G3" s="143">
        <f t="shared" ref="G3" ca="1" si="0">IFERROR(NOW()-F3,"")</f>
        <v>38.488423611110193</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39103</v>
      </c>
      <c r="F4" s="152">
        <v>45948.661111111112</v>
      </c>
      <c r="G4" s="153">
        <f ca="1">IFERROR(NOW()-F4,"")</f>
        <v>16.016189814814425</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4</v>
      </c>
      <c r="D5" s="151" t="s">
        <v>33427</v>
      </c>
      <c r="E5" s="151" t="s">
        <v>39021</v>
      </c>
      <c r="F5" s="152">
        <v>45964.61383101852</v>
      </c>
      <c r="G5" s="153">
        <f ca="1">IFERROR(NOW()-F5,"")</f>
        <v>6.3469907407124992E-2</v>
      </c>
      <c r="H5" s="152">
        <v>45964.592997685184</v>
      </c>
      <c r="I5" s="151" t="str">
        <f>IFERROR(VLOOKUP(D5,DB!A:F,6,0),"")</f>
        <v>SCECO</v>
      </c>
      <c r="J5" s="151" t="str">
        <f>IFERROR(VLOOKUP(D5,DB!A:G,7,0),"")</f>
        <v>Vandalized</v>
      </c>
      <c r="K5" s="151" t="s">
        <v>39125</v>
      </c>
      <c r="L5" s="151" t="str">
        <f>IFERROR(VLOOKUP(D5,DB!A:I,9,0),"")</f>
        <v>Latis</v>
      </c>
    </row>
    <row r="6" spans="1:13" ht="15">
      <c r="A6" s="151" t="s">
        <v>39126</v>
      </c>
      <c r="B6" s="151" t="str">
        <f>IFERROR(VLOOKUP(D6,DB!A:K,11,0),"")</f>
        <v>R5</v>
      </c>
      <c r="C6" s="151">
        <v>1</v>
      </c>
      <c r="D6" s="151" t="s">
        <v>36997</v>
      </c>
      <c r="E6" s="151" t="s">
        <v>39021</v>
      </c>
      <c r="F6" s="152">
        <v>45964.641006944446</v>
      </c>
      <c r="G6" s="153">
        <f ca="1">IFERROR(NOW()-F6,"")</f>
        <v>3.6293981480412185E-2</v>
      </c>
      <c r="H6" s="152">
        <v>45964.635451388887</v>
      </c>
      <c r="I6" s="151" t="str">
        <f>IFERROR(VLOOKUP(D6,DB!A:F,6,0),"")</f>
        <v>Generator-SG</v>
      </c>
      <c r="J6" s="151" t="str">
        <f>IFERROR(VLOOKUP(D6,DB!A:G,7,0),"")</f>
        <v>Vandalized</v>
      </c>
      <c r="K6" s="151" t="s">
        <v>39127</v>
      </c>
      <c r="L6" s="151" t="str">
        <f>IFERROR(VLOOKUP(D6,DB!A:I,9,0),"")</f>
        <v>Latis</v>
      </c>
    </row>
    <row r="7" spans="1:13" ht="15">
      <c r="A7" s="151"/>
      <c r="B7" s="151" t="str">
        <f>IFERROR(VLOOKUP(D7,DB!A:K,11,0),"")</f>
        <v/>
      </c>
      <c r="C7" s="151"/>
      <c r="D7" s="151"/>
      <c r="E7" s="151"/>
      <c r="F7" s="152"/>
      <c r="G7" s="153">
        <f ca="1">IFERROR(NOW()-F7,"")</f>
        <v>45964.677300925927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45964.677300925927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45964.677300925927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45964.677300925927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45964.677300925927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45964.677300925927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45964.677300925927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45964.677300925927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45964.677300925927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45964.677300925927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45964.677300925927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45964.677300925927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45964.677300925927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45964.677300925927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45964.677300925927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45964.677300925927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45964.677300925927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45964.677300925927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45964.677300925927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45964.677300925927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45964.677300925927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45964.677300925927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45964.677300925927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45964.677300925927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45964.677300925927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45964.677300925927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45964.677300925927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45964.677300925927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45964.677300925927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45964.677300925927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45964.677300925927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45964.677300925927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45964.677300925927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45964.677300925927</v>
      </c>
      <c r="H40" s="152"/>
      <c r="I40" s="151" t="str">
        <f>IFERROR(VLOOKUP(D40,DB!A:F,6,0),"")</f>
        <v/>
      </c>
      <c r="J40" s="151" t="str">
        <f>IFERROR(VLOOKUP(D40,DB!A:G,7,0),"")</f>
        <v/>
      </c>
      <c r="K40" s="151"/>
      <c r="L40" s="151" t="str">
        <f>IFERROR(VLOOKUP(D40,DB!A:I,9,0),"")</f>
        <v/>
      </c>
    </row>
    <row r="41" spans="1:12" ht="15">
      <c r="A41" s="157"/>
      <c r="B41" s="157" t="str">
        <f>IFERROR(VLOOKUP(D41,DB!A:K,11,0),"")</f>
        <v/>
      </c>
      <c r="C41" s="157"/>
      <c r="D41" s="157"/>
      <c r="E41" s="157"/>
      <c r="F41" s="158"/>
      <c r="G41" s="159">
        <f ca="1">IFERROR(NOW()-F41,"")</f>
        <v>45964.677300925927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45964.677300925927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45964.677300925927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45964.677300925927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45964.677300925927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45964.677300925927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45964.677300925927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45964.677300925927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45964.677300925927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45964.677300925927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45964.677300925927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45964.677300925927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45964.677300925927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45964.677300925927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45964.677300925927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45964.677300925927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45964.677300925927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45964.677300925927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45964.677300925927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45964.677300925927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45964.677300925927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45964.677300925927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45964.677300925927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45964.677300925927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45964.677300925927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45964.677300925927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45964.677300925927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45964.677300925927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45964.677300925927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45964.677300925927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45964.677300925927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45964.677300925927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45964.677300925927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45964.677300925927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45964.677300925927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45964.677300925927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45964.677300925927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45964.677300925927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45964.677300925927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45964.677300925927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45964.677300925927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45964.677300925927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45964.677300925927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45964.677300925927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45964.677300925927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45964.677300925927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45964.677300925927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45964.677300925927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45964.677300925927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45964.677300925927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45964.677300925927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45964.677300925927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45964.677300925927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45964.677300925927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45964.677300925927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45964.677300925927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45964.677300925927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45964.677300925927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45964.677300925927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45964.677300925927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45964.677300925927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45964.677300925927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45964.677300925927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45964.677300925927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45964.677300925927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45964.677300925927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45964.677300925927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45964.677300925927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45964.677300925927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45964.677300925927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45964.677300925927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45964.677300925927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45964.677300925927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45964.677300925927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45964.677300925927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45964.677300925927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45964.677300925927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45964.677300925927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45964.677300925927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45964.677300925927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45964.677300925927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45964.677300925927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45964.677300925927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45964.677300925927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45964.677300925927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45964.677300925927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45964.677300925927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45964.677300925927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45964.677300925927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45964.677300925927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45964.677300925927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45964.677300925927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45964.677300925927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45964.677300925927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45964.677300925927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45964.677300925927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45964.677300925927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45964.677300925927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45964.677300925927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45964.677300925927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45964.677300925927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45964.677300925927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45964.677300925927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45964.677300925927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45964.677300925927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45964.677300925927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45964.677300925927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45964.677300925927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45964.677300925927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45964.677300925927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45964.677300925927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45964.677300925927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45964.677300925927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45964.677300925927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45964.677300925927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45964.677300925927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45964.677300925927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45964.677300925927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45964.677300925927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45964.677300925927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45964.677300925927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45964.677300925927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45964.677300925927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45964.677300925927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45964.677300925927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45964.677300925927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45964.677300925927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45964.677300925927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45964.677300925927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45964.677300925927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45964.677300925927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45964.677300925927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45964.677300925927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45964.677300925927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45964.677300925927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45964.677300925927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45964.677300925927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45964.677300925927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45964.677300925927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45964.677300925927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45964.677300925927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45964.677300925927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45964.677300925927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45964.677300925927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45964.677300925927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45964.677300925927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45964.677300925927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45964.677300925927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45964.677300925927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45964.677300925927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45964.677300925927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45964.677300925927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45964.677300925927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45964.677300925927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45964.677300925927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45964.677300925927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45964.677300925927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45964.677300925927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45964.677300925927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45964.677300925927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45964.677300925927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45964.677300925927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45964.677300925927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45964.677300925927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45964.677300925927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45964.677300925927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45964.677300925927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45964.677300925927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45964.677300925927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45964.677300925927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45964.677300925927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45964.677300925927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45964.677300925927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45964.677300925927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45964.677300925927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45964.677300925927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45964.677300925927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45964.677300925927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45964.677300925927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45964.677300925927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45964.677300925927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45964.677300925927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45964.677300925927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45964.677300925927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45964.677300925927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45964.677300925927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45964.677300925927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45964.677300925927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45964.677300925927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45964.677300925927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45964.677300925927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45964.677300925927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45964.677300925927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45964.677300925927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45964.677300925927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45964.677300925927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45964.677300925927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45964.677300925927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45964.677300925927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45964.677300925927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45964.677300925927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45964.677300925927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45964.677300925927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45964.677300925927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45964.677300925927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45964.677300925927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45964.677300925927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45964.677300925927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45964.677300925927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45964.677300925927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45964.677300925927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45964.677300925927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45964.677300925927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45964.677300925927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45964.677300925927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45964.677300925927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45964.677300925927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45964.677300925927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45964.677300925927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45964.677300925927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45964.677300925927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45964.677300925927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45964.677300925927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45964.677300925927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45964.677300925927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45964.677300925927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45964.677300925927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45964.677300925927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45964.677300925927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45964.677300925927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45964.677300925927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45964.677300925927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45964.677300925927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45964.677300925927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45964.677300925927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45964.677300925927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45964.677300925927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45964.677300925927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45964.677300925927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45964.677300925927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45964.677300925927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45964.677300925927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45964.677300925927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45964.677300925927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45964.677300925927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45964.677300925927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45964.677300925927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45964.677300925927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45964.677300925927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45964.677300925927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45964.677300925927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45964.677300925927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45964.677300925927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45964.677300925927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45964.677300925927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45964.677300925927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45964.677300925927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45964.677300925927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45964.677300925927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45964.677300925927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45964.677300925927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45964.677300925927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45964.677300925927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45964.677300925927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45964.677300925927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45964.677300925927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45964.677300925927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45964.677300925927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45964.677300925927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45964.677300925927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45964.677300925927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45964.677300925927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45964.677300925927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45964.677300925927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45964.677300925927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45964.677300925927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45964.677300925927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45964.677300925927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45964.677300925927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45964.677300925927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45964.677300925927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45964.677300925927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45964.677300925927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45964.677300925927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45964.677300925927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45964.677300925927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45964.677300925927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45964.677300925927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45964.677300925927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45964.677300925927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45964.677300925927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45964.677300925927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45964.677300925927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45964.677300925927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45964.677300925927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45964.677300925927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45964.677300925927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45964.677300925927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45964.677300925927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45964.677300925927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45964.677300925927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45964.677300925927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45964.677300925927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45964.677300925927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45964.677300925927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45964.677300925927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45964.677300925927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45964.677300925927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45964.677300925927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45964.677300925927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45964.677300925927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45964.677300925927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45964.677300925927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45964.677300925927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45964.677300925927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45964.677300925927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45964.677300925927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45964.677300925927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45964.677300925927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45964.677300925927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45964.677300925927</v>
      </c>
      <c r="H361" s="158"/>
      <c r="I361" s="157" t="str">
        <f>IFERROR(VLOOKUP(D361,DB!A:F,6,0),"")</f>
        <v/>
      </c>
      <c r="J361" s="157" t="str">
        <f>IFERROR(VLOOKUP(D361,DB!A:G,7,0),"")</f>
        <v/>
      </c>
      <c r="K361" s="157"/>
      <c r="L361" s="157" t="str">
        <f>IFERROR(VLOOKUP(D361,DB!A:I,9,0),"")</f>
        <v/>
      </c>
    </row>
    <row r="362" spans="1:12" ht="15"/>
    <row r="363" spans="1:12" ht="15"/>
    <row r="364" spans="1:12" ht="15"/>
    <row r="365" spans="1:12" ht="15"/>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71" ht="15"/>
    <row r="472" ht="15"/>
    <row r="474" ht="15"/>
    <row r="475" ht="15"/>
    <row r="476" ht="15"/>
    <row r="477" ht="15"/>
    <row r="479" ht="15"/>
    <row r="480" ht="15"/>
    <row r="487" ht="15"/>
    <row r="488" ht="15"/>
    <row r="489" ht="15"/>
    <row r="490" ht="15"/>
    <row r="491" ht="15"/>
    <row r="492" ht="15"/>
    <row r="495" ht="15"/>
    <row r="496" ht="15"/>
    <row r="497" ht="15"/>
    <row r="498" ht="15"/>
    <row r="499" ht="15"/>
    <row r="500" ht="15"/>
    <row r="501" ht="15"/>
    <row r="502"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2" ht="15"/>
    <row r="563" ht="15"/>
    <row r="600" ht="15"/>
    <row r="601" ht="15"/>
    <row r="602" ht="15"/>
    <row r="603" ht="15"/>
    <row r="604" ht="15"/>
    <row r="605" ht="15"/>
    <row r="606" ht="15"/>
    <row r="607" ht="15"/>
    <row r="608" ht="15"/>
    <row r="609"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692" ht="15"/>
    <row r="694" ht="15"/>
    <row r="695"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899" ht="15"/>
    <row r="900" ht="15"/>
    <row r="901" ht="15"/>
    <row r="902" ht="15"/>
    <row r="903" ht="15"/>
    <row r="904" ht="15"/>
    <row r="910" ht="15"/>
    <row r="911" ht="15"/>
    <row r="912" ht="15"/>
    <row r="913" ht="15"/>
    <row r="914" ht="15"/>
    <row r="915" ht="15"/>
    <row r="916"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7" ht="15"/>
    <row r="968" ht="15"/>
    <row r="974" ht="15"/>
    <row r="975" ht="15"/>
    <row r="977" ht="15"/>
    <row r="978" ht="15"/>
    <row r="979" ht="15"/>
    <row r="980" ht="15"/>
    <row r="981" ht="15"/>
    <row r="982" ht="15"/>
    <row r="983" ht="15"/>
    <row r="985" ht="15"/>
    <row r="986" ht="15"/>
    <row r="987"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2"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5" ht="15"/>
    <row r="1106" ht="15"/>
    <row r="1107" ht="15"/>
    <row r="1108" ht="15"/>
    <row r="1109" ht="15"/>
    <row r="1110" ht="15"/>
    <row r="1111" ht="15"/>
    <row r="1112" ht="15"/>
    <row r="1113" ht="15"/>
    <row r="1114" ht="15"/>
    <row r="1122" ht="15"/>
    <row r="1123" ht="15"/>
    <row r="1126" ht="15"/>
    <row r="1127" ht="15"/>
    <row r="1128" ht="15"/>
    <row r="1129" ht="15"/>
    <row r="1130" ht="15"/>
    <row r="1131" ht="15"/>
    <row r="1132" ht="15"/>
    <row r="1133" ht="15"/>
    <row r="1136" ht="15"/>
    <row r="1137" ht="15"/>
    <row r="1138" ht="15"/>
    <row r="1139" ht="15"/>
    <row r="1140" ht="15"/>
    <row r="1141" ht="15"/>
    <row r="1142" ht="15"/>
    <row r="1143" ht="15"/>
    <row r="1144" ht="15"/>
    <row r="1145" ht="15"/>
    <row r="1146" ht="15"/>
    <row r="1147" ht="15"/>
    <row r="1149" ht="15"/>
    <row r="1150" ht="15"/>
    <row r="1151" ht="15"/>
    <row r="1154" ht="15"/>
    <row r="1156" ht="15"/>
    <row r="1158" ht="15"/>
    <row r="1161" ht="15"/>
    <row r="1162" ht="15"/>
    <row r="1163" ht="15"/>
    <row r="1165" ht="15"/>
    <row r="1167" ht="15"/>
    <row r="1168" ht="15"/>
    <row r="1169" ht="15"/>
    <row r="1170" ht="15"/>
    <row r="1171" ht="15"/>
    <row r="1173" ht="15"/>
    <row r="1174" ht="15"/>
    <row r="1175" ht="15"/>
    <row r="1176" ht="15"/>
    <row r="1178" ht="15"/>
    <row r="1180" ht="15"/>
    <row r="1181" ht="15"/>
    <row r="1183" ht="15"/>
    <row r="1184" ht="15"/>
    <row r="1185" ht="15"/>
    <row r="1186" ht="15"/>
    <row r="1188" ht="15"/>
    <row r="1190" ht="15"/>
    <row r="1191" ht="15"/>
    <row r="1192" ht="15"/>
    <row r="1193" ht="15"/>
    <row r="1195" ht="15"/>
    <row r="1196" ht="15"/>
    <row r="1197" ht="15"/>
    <row r="1198" ht="15"/>
    <row r="1199" ht="15"/>
    <row r="1200" ht="15"/>
    <row r="1201" ht="15"/>
    <row r="1204" ht="15"/>
    <row r="1206" ht="15"/>
    <row r="1207" ht="15"/>
    <row r="1208" ht="15"/>
    <row r="1209" ht="15"/>
    <row r="1210" ht="15"/>
    <row r="1211" ht="15"/>
    <row r="1212" ht="15"/>
    <row r="1213" ht="15"/>
    <row r="1216" ht="15"/>
    <row r="1217" ht="15"/>
    <row r="1219" ht="15"/>
    <row r="1221" ht="15"/>
    <row r="1222" ht="15"/>
    <row r="1223" ht="15"/>
    <row r="1224" ht="15"/>
    <row r="1225" ht="15"/>
    <row r="1229" ht="15"/>
    <row r="1230" ht="15"/>
    <row r="1232" ht="15"/>
    <row r="1233" ht="15"/>
    <row r="1236" ht="15"/>
    <row r="1237" ht="15"/>
    <row r="1241" ht="15"/>
    <row r="1248" ht="15"/>
    <row r="1250" ht="15"/>
    <row r="1251" ht="15"/>
    <row r="1252" ht="15"/>
    <row r="1259" ht="15"/>
    <row r="1260" ht="15"/>
    <row r="1264" ht="15"/>
    <row r="1265" ht="15"/>
    <row r="1269" ht="15"/>
  </sheetData>
  <dataValidations count="2">
    <dataValidation allowBlank="1" showInputMessage="1" showErrorMessage="1" sqref="E1" xr:uid="{920C6338-E771-4DAE-8C89-92A9093EA4DE}"/>
    <dataValidation type="list" allowBlank="1" showInputMessage="1" showErrorMessage="1" sqref="E9:E361 E2:E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39128</v>
      </c>
      <c r="B2" s="169" t="str">
        <f>IFERROR(VLOOKUP(D2,DB!A:K,11,0),"")</f>
        <v>R6</v>
      </c>
      <c r="C2" s="170">
        <v>1</v>
      </c>
      <c r="D2" s="169" t="s">
        <v>29382</v>
      </c>
      <c r="E2" s="102" t="s">
        <v>39021</v>
      </c>
      <c r="F2" s="171">
        <v>45964.581122685187</v>
      </c>
      <c r="G2" s="115">
        <f t="shared" ref="G2:G13" ca="1" si="0">IFERROR(NOW()-F2,"-")</f>
        <v>9.6178240739391185E-2</v>
      </c>
      <c r="H2" s="171">
        <v>45964.575462962966</v>
      </c>
      <c r="I2" s="169" t="str">
        <f>IFERROR(VLOOKUP(D2,DB!A:F,6,0),"")</f>
        <v>SCECO</v>
      </c>
      <c r="J2" s="169" t="str">
        <f>IFERROR(VLOOKUP(D2,DB!A:G,7,0),"")</f>
        <v>Dead</v>
      </c>
      <c r="K2" s="172" t="s">
        <v>39129</v>
      </c>
      <c r="L2" s="173" t="str">
        <f>IFERROR(VLOOKUP(D2,DB!A:I,9,0),"")</f>
        <v>Latis</v>
      </c>
    </row>
    <row r="3" spans="1:16383" ht="31.5" customHeight="1">
      <c r="A3" s="168"/>
      <c r="B3" s="169" t="str">
        <f>IFERROR(VLOOKUP(D3,DB!A:K,11,0),"")</f>
        <v/>
      </c>
      <c r="C3" s="170"/>
      <c r="D3" s="169"/>
      <c r="E3" s="102"/>
      <c r="F3" s="171"/>
      <c r="G3" s="115">
        <f t="shared" ca="1" si="0"/>
        <v>45964.677300925927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45964.677300925927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45964.677300925927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45964.677300925927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45964.677300925927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45964.677300925927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45964.677300925927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45964.677300925927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45964.677300925927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45964.677300925927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45964.677300925927</v>
      </c>
      <c r="H13" s="171"/>
      <c r="I13" s="169" t="str">
        <f>IFERROR(VLOOKUP(D13,DB!A:F,6,0),"")</f>
        <v/>
      </c>
      <c r="J13" s="169" t="str">
        <f>IFERROR(VLOOKUP(D13,DB!A:G,7,0),"")</f>
        <v/>
      </c>
      <c r="K13" s="172"/>
      <c r="L13" s="173" t="str">
        <f>IFERROR(VLOOKUP(D13,DB!A:I,9,0),"")</f>
        <v/>
      </c>
    </row>
    <row r="14" spans="1:16383" ht="31.5" customHeight="1">
      <c r="A14" s="103"/>
      <c r="B14" s="102" t="str">
        <f>IFERROR(VLOOKUP(D14,DB!A:K,11,0),"")</f>
        <v/>
      </c>
      <c r="C14" s="104"/>
      <c r="D14" s="102"/>
      <c r="E14" s="105"/>
      <c r="F14" s="106"/>
      <c r="G14" s="76">
        <f ca="1">IFERROR(NOW()-F14,"-")</f>
        <v>45964.677300925927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45964.677300925927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45964.677300925927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45964.677300925927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45964.677300925927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45964.677300925927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45964.677300925927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45964.677300925927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45964.677300925927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45964.677300925927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45964.677300925927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45964.677300925927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45964.677300925927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45964.677300925927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45964.677300925927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45964.677300925927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45964.677300925927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45964.677300925927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45964.677300925927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45964.677300925927</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2025-11-03T13:17:13Z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