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9"/>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6311" documentId="13_ncr:1_{F6CB121F-512D-4AA6-A0C1-0FB36C537598}" xr6:coauthVersionLast="47" xr6:coauthVersionMax="47" xr10:uidLastSave="{C79BE799-6553-47EB-AD78-F7492433762E}"/>
  <bookViews>
    <workbookView xWindow="-109" yWindow="-109" windowWidth="26301" windowHeight="14169" firstSheet="2" activeTab="6"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2" i="6" l="1"/>
  <c r="G3" i="6"/>
  <c r="G4" i="6"/>
  <c r="G5" i="6"/>
  <c r="G6" i="6"/>
  <c r="G7" i="6"/>
  <c r="G8" i="6"/>
  <c r="G9" i="6"/>
  <c r="G10" i="6"/>
  <c r="G11" i="6"/>
  <c r="G12" i="6"/>
  <c r="G13" i="6"/>
  <c r="G14" i="6"/>
  <c r="G15" i="6"/>
  <c r="G16" i="6"/>
  <c r="G17" i="6"/>
  <c r="G18" i="6"/>
  <c r="G19" i="6"/>
  <c r="G20" i="6"/>
  <c r="G21" i="6"/>
  <c r="G22" i="6"/>
  <c r="G23" i="6"/>
  <c r="G24" i="6"/>
  <c r="G25" i="6"/>
  <c r="G26" i="6"/>
  <c r="G27" i="6"/>
  <c r="G28" i="6"/>
  <c r="G29" i="6"/>
  <c r="G30" i="6"/>
  <c r="G31" i="6"/>
  <c r="G32" i="6"/>
  <c r="G33" i="6"/>
  <c r="G34" i="6"/>
  <c r="G35" i="6"/>
  <c r="G2"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5" i="5"/>
  <c r="B6" i="5"/>
  <c r="B7" i="5"/>
  <c r="B8" i="5"/>
  <c r="B9" i="5"/>
  <c r="B10" i="5"/>
  <c r="B11" i="5"/>
  <c r="B12" i="5"/>
  <c r="B13" i="5"/>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J2" i="6"/>
  <c r="L2" i="6"/>
  <c r="B3" i="6"/>
  <c r="J3" i="6"/>
  <c r="L3" i="6"/>
  <c r="B4" i="6"/>
  <c r="J4" i="6"/>
  <c r="L4" i="6"/>
  <c r="B5" i="6"/>
  <c r="J5" i="6"/>
  <c r="L5" i="6"/>
  <c r="B6" i="6"/>
  <c r="J6" i="6"/>
  <c r="L6" i="6"/>
  <c r="B7" i="6"/>
  <c r="J7" i="6"/>
  <c r="L7" i="6"/>
  <c r="B8" i="6"/>
  <c r="J8" i="6"/>
  <c r="L8" i="6"/>
  <c r="B9" i="6"/>
  <c r="J9" i="6"/>
  <c r="L9" i="6"/>
  <c r="B10" i="6"/>
  <c r="J10" i="6"/>
  <c r="L10" i="6"/>
  <c r="B11" i="6"/>
  <c r="J11" i="6"/>
  <c r="L11" i="6"/>
  <c r="B12" i="6"/>
  <c r="J12" i="6"/>
  <c r="L12" i="6"/>
  <c r="B13" i="6"/>
  <c r="J13" i="6"/>
  <c r="L13" i="6"/>
  <c r="B14" i="6"/>
  <c r="J14" i="6"/>
  <c r="L14" i="6"/>
  <c r="B15" i="6"/>
  <c r="J15" i="6"/>
  <c r="L15" i="6"/>
  <c r="B16" i="6"/>
  <c r="J16" i="6"/>
  <c r="L16" i="6"/>
  <c r="B17" i="6"/>
  <c r="J17" i="6"/>
  <c r="L17" i="6"/>
  <c r="B18" i="6"/>
  <c r="J18" i="6"/>
  <c r="L18" i="6"/>
  <c r="B19" i="6"/>
  <c r="J19" i="6"/>
  <c r="L19" i="6"/>
  <c r="B20" i="6"/>
  <c r="J20" i="6"/>
  <c r="L20" i="6"/>
  <c r="B21" i="6"/>
  <c r="J21" i="6"/>
  <c r="L21" i="6"/>
  <c r="B22" i="6"/>
  <c r="J22" i="6"/>
  <c r="L22" i="6"/>
  <c r="B23" i="6"/>
  <c r="J23" i="6"/>
  <c r="L23" i="6"/>
  <c r="B24" i="6"/>
  <c r="J24" i="6"/>
  <c r="L24" i="6"/>
  <c r="B25" i="6"/>
  <c r="J25" i="6"/>
  <c r="L25" i="6"/>
  <c r="B26" i="6"/>
  <c r="J26" i="6"/>
  <c r="L26" i="6"/>
  <c r="B27" i="6"/>
  <c r="J27" i="6"/>
  <c r="L27" i="6"/>
  <c r="B28" i="6"/>
  <c r="J28" i="6"/>
  <c r="L28" i="6"/>
  <c r="B29" i="6"/>
  <c r="J29" i="6"/>
  <c r="L29" i="6"/>
  <c r="B30" i="6"/>
  <c r="J30" i="6"/>
  <c r="L30" i="6"/>
  <c r="B31" i="6"/>
  <c r="J31" i="6"/>
  <c r="L31" i="6"/>
  <c r="B32" i="6"/>
  <c r="J32" i="6"/>
  <c r="L32" i="6"/>
  <c r="B33" i="6"/>
  <c r="J33" i="6"/>
  <c r="L33" i="6"/>
  <c r="B34" i="6"/>
  <c r="J34" i="6"/>
  <c r="L34" i="6"/>
  <c r="B35" i="6"/>
  <c r="J35" i="6"/>
  <c r="L35"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4" i="5"/>
  <c r="G4" i="5"/>
  <c r="I4" i="5"/>
  <c r="J4" i="5"/>
  <c r="L4" i="5"/>
  <c r="G3"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B3"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alcChain>
</file>

<file path=xl/sharedStrings.xml><?xml version="1.0" encoding="utf-8"?>
<sst xmlns="http://schemas.openxmlformats.org/spreadsheetml/2006/main" count="180268" uniqueCount="39118">
  <si>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</si>
  <si>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</si>
  <si>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</si>
  <si>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</si>
  <si>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</si>
  <si>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</si>
  <si>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</si>
  <si>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</si>
  <si>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</si>
  <si>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</si>
  <si>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</si>
  <si>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</si>
  <si>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</si>
  <si>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</si>
  <si>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</si>
  <si>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</si>
  <si>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</si>
  <si>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</si>
  <si>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</si>
  <si>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</si>
  <si>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</si>
  <si>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</si>
  <si>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</si>
  <si>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</si>
  <si>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</si>
  <si>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</si>
  <si>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</si>
  <si>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</si>
  <si>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</si>
  <si>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</si>
  <si>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</si>
  <si>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</si>
  <si>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</si>
  <si>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</si>
  <si>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</si>
  <si>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</si>
  <si>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</si>
  <si>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</si>
  <si>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</si>
  <si>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</si>
  <si>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</si>
  <si>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</si>
  <si>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</si>
  <si>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</si>
  <si>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</si>
  <si>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</si>
  <si>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</si>
  <si>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</si>
  <si>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</si>
  <si>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</si>
  <si>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</si>
  <si>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</si>
  <si>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</si>
  <si>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</si>
  <si>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</si>
  <si>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</si>
  <si>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</si>
  <si>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</si>
  <si>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</si>
  <si>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</si>
  <si>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</si>
  <si>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</si>
  <si>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</si>
  <si>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</si>
  <si>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</si>
  <si>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</si>
  <si>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</si>
  <si>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</si>
  <si>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</si>
  <si>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</si>
  <si>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</si>
  <si>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</si>
  <si>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</si>
  <si>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</si>
  <si>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</si>
  <si>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</si>
  <si>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</si>
  <si>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</si>
  <si>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</si>
  <si>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</si>
  <si>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</si>
  <si>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</si>
  <si>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</si>
  <si>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</si>
  <si>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</si>
  <si>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</si>
  <si>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</si>
  <si>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</si>
  <si>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</si>
  <si>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</si>
  <si>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</si>
  <si>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</si>
  <si>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</si>
  <si>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</si>
  <si>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</si>
  <si>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</si>
  <si>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</si>
  <si>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</si>
  <si>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</si>
  <si>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</si>
  <si>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</si>
  <si>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</si>
  <si>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</si>
  <si>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</si>
  <si>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</si>
  <si>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</si>
  <si>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</si>
  <si>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</si>
  <si>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</si>
  <si>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</si>
  <si>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</si>
  <si>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</si>
  <si>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</si>
  <si>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</si>
  <si>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</si>
  <si>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</si>
  <si>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</si>
  <si>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</si>
  <si>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</si>
  <si>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</si>
  <si>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</si>
  <si>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</si>
  <si>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</si>
  <si>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</si>
  <si>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</si>
  <si>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</si>
  <si>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</si>
  <si>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</si>
  <si>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</si>
  <si>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</si>
  <si>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</si>
  <si>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</si>
  <si>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</si>
  <si>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</si>
  <si>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</si>
  <si>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</si>
  <si>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</si>
  <si>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</si>
  <si>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</si>
  <si>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</si>
  <si>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</si>
  <si>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</si>
  <si>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</si>
  <si>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</si>
  <si>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</si>
  <si>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</si>
  <si>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</si>
  <si>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</si>
  <si>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</si>
  <si>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</si>
  <si>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</si>
  <si>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</si>
  <si>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</si>
  <si>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</si>
  <si>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</si>
  <si>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</si>
  <si>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</si>
  <si>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</si>
  <si>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</si>
  <si>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</si>
  <si>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</si>
  <si>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</si>
  <si>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</si>
  <si>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</si>
  <si>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</si>
  <si>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</si>
  <si>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</si>
  <si>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</si>
  <si>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</si>
  <si>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</si>
  <si>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</si>
  <si>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</si>
  <si>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</si>
  <si>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</si>
  <si>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</si>
  <si>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</si>
  <si>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</si>
  <si>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</si>
  <si>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</si>
  <si>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</si>
  <si>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</si>
  <si>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</si>
  <si>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</si>
  <si>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</si>
  <si>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</si>
  <si>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</si>
  <si>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</si>
  <si>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</si>
  <si>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</si>
  <si>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</si>
  <si>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</si>
  <si>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</si>
  <si>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</si>
  <si>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</si>
  <si>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</si>
  <si>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</si>
  <si>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</si>
  <si>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</si>
  <si>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</si>
  <si>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</si>
  <si>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</si>
  <si>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</si>
  <si>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</si>
  <si>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</si>
  <si>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</si>
  <si>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</si>
  <si>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</si>
  <si>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</si>
  <si>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</si>
  <si>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</si>
  <si>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</si>
  <si>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</si>
  <si>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</si>
  <si>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</si>
  <si>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</si>
  <si>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</si>
  <si>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</si>
  <si>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</si>
  <si>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</si>
  <si>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</si>
  <si>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</si>
  <si>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</si>
  <si>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</si>
  <si>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</si>
  <si>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</si>
  <si>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</si>
  <si>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</si>
  <si>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</si>
  <si>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</si>
  <si>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</si>
  <si>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</si>
  <si>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</si>
  <si>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</si>
  <si>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</si>
  <si>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</si>
  <si>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</si>
  <si>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</si>
  <si>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</si>
  <si>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</si>
  <si>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</si>
  <si>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</si>
  <si>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</si>
  <si>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</si>
  <si>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</si>
  <si>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</si>
  <si>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</si>
  <si>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</si>
  <si>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</si>
  <si>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</si>
  <si>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</si>
  <si>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</si>
  <si>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</si>
  <si>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</si>
  <si>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</si>
  <si>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</si>
  <si>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</si>
  <si>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</si>
  <si>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</si>
  <si>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</si>
  <si>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</si>
  <si>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</si>
  <si>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</si>
  <si>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</si>
  <si>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</si>
  <si>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</si>
  <si>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</si>
  <si>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</si>
  <si>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</si>
  <si>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</si>
  <si>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</si>
  <si>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</si>
  <si>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</si>
  <si>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</si>
  <si>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</si>
  <si>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</si>
  <si>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</si>
  <si>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</si>
  <si>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</si>
  <si>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</si>
  <si>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</si>
  <si>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</si>
  <si>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</si>
  <si>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</si>
  <si>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</si>
  <si>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</si>
  <si>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</si>
  <si>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</si>
  <si>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</si>
  <si>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</si>
  <si>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</si>
  <si>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</si>
  <si>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</si>
  <si>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</si>
  <si>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</si>
  <si>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</si>
  <si>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</si>
  <si>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</si>
  <si>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</si>
  <si>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</si>
  <si>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</si>
  <si>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</si>
  <si>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</si>
  <si>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</si>
  <si>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</si>
  <si>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</si>
  <si>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</si>
  <si>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</si>
  <si>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</si>
  <si>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</si>
  <si>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</si>
  <si>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</si>
  <si>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</si>
  <si>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</si>
  <si>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</si>
  <si>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</si>
  <si>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</si>
  <si>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</si>
  <si>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</si>
  <si>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</si>
  <si>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</si>
  <si>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</si>
  <si>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</si>
  <si>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</si>
  <si>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</si>
  <si>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</si>
  <si>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</si>
  <si>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</si>
  <si>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</si>
  <si>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</si>
  <si>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</si>
  <si>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</si>
  <si>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</si>
  <si>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</si>
  <si>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</si>
  <si>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</si>
  <si>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</si>
  <si>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</si>
  <si>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</si>
  <si>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</si>
  <si>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</si>
  <si>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</si>
  <si>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</si>
  <si>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</si>
  <si>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</si>
  <si>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</si>
  <si>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</si>
  <si>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</si>
  <si>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</si>
  <si>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</si>
  <si>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</si>
  <si>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</si>
  <si>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</si>
  <si>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</si>
  <si>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</si>
  <si>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</si>
  <si>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</si>
  <si>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</si>
  <si>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</si>
  <si>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</si>
  <si>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</si>
  <si>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</si>
  <si>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</si>
  <si>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</si>
  <si>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</si>
  <si>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</si>
  <si>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</si>
  <si>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</si>
  <si>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</si>
  <si>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</si>
  <si>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</si>
  <si>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</si>
  <si>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</si>
  <si>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</si>
  <si>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</si>
  <si>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</si>
  <si>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</si>
  <si>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</si>
  <si>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</si>
  <si>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</si>
  <si>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</si>
  <si>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</si>
  <si>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</si>
  <si>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</si>
  <si>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</si>
  <si>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</si>
  <si>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</si>
  <si>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</si>
  <si>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</si>
  <si>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</si>
  <si>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</si>
  <si>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</si>
  <si>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</si>
  <si>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</si>
  <si>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</si>
  <si>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</si>
  <si>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</si>
  <si>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</si>
  <si>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</si>
  <si>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</si>
  <si>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</si>
  <si>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</si>
  <si>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</si>
  <si>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</si>
  <si>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</si>
  <si>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</si>
  <si>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</si>
  <si>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</si>
  <si>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</si>
  <si>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</si>
  <si>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</si>
  <si>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</si>
  <si>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</si>
  <si>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</si>
  <si>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</si>
  <si>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</si>
  <si>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</si>
  <si>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</si>
  <si>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</si>
  <si>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</si>
  <si>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</si>
  <si>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</si>
  <si>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</si>
  <si>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</si>
  <si>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</si>
  <si>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</si>
  <si>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</si>
  <si>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</si>
  <si>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</si>
  <si>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</si>
  <si>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</si>
  <si>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</si>
  <si>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</si>
  <si>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</si>
  <si>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</si>
  <si>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</si>
  <si>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</si>
  <si>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</si>
  <si>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</si>
  <si>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</si>
  <si>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</si>
  <si>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</si>
  <si>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</si>
  <si>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</si>
  <si>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</si>
  <si>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</si>
  <si>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</si>
  <si>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</si>
  <si>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</si>
  <si>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</si>
  <si>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</si>
  <si>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</si>
  <si>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</si>
  <si>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</si>
  <si>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</si>
  <si>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</si>
  <si>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</si>
  <si>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</si>
  <si>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</si>
  <si>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</si>
  <si>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</si>
  <si>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</si>
  <si>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</si>
  <si>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</si>
  <si>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</si>
  <si>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</si>
  <si>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</si>
  <si>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</si>
  <si>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</si>
  <si>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</si>
  <si>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</si>
  <si>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</si>
  <si>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</si>
  <si>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</si>
  <si>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</si>
  <si>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</si>
  <si>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</si>
  <si>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</si>
  <si>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</si>
  <si>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</si>
  <si>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</si>
  <si>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</si>
  <si>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</si>
  <si>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</si>
  <si>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</si>
  <si>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</si>
  <si>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</si>
  <si>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</si>
  <si>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</si>
  <si>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</si>
  <si>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</si>
  <si>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</si>
  <si>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</si>
  <si>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</si>
  <si>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</si>
  <si>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</si>
  <si>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</si>
  <si>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</si>
  <si>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</si>
  <si>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</si>
  <si>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</si>
  <si>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</si>
  <si>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</si>
  <si>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</si>
  <si>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</si>
  <si>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</si>
  <si>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</si>
  <si>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</si>
  <si>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</si>
  <si>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</si>
  <si>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</si>
  <si>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</si>
  <si>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</si>
  <si>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</si>
  <si>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</si>
  <si>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</si>
  <si>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</si>
  <si>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</si>
  <si>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</si>
  <si>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</si>
  <si>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</si>
  <si>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</si>
  <si>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</si>
  <si>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</si>
  <si>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</si>
  <si>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</si>
  <si>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</si>
  <si>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</si>
  <si>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</si>
  <si>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</si>
  <si>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</si>
  <si>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</si>
  <si>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</si>
  <si>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</si>
  <si>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</si>
  <si>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</si>
  <si>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</si>
  <si>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</si>
  <si>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</si>
  <si>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</si>
  <si>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</si>
  <si>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</si>
  <si>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</si>
  <si>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</si>
  <si>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</si>
  <si>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</si>
  <si>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</si>
  <si>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</si>
  <si>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</si>
  <si>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</si>
  <si>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</si>
  <si>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</si>
  <si>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</si>
  <si>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</si>
  <si>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</si>
  <si>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</si>
  <si>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</si>
  <si>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</si>
  <si>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</si>
  <si>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</si>
  <si>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</si>
  <si>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</si>
  <si>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</si>
  <si>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</si>
  <si>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</si>
  <si>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</si>
  <si>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</si>
  <si>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</si>
  <si>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</si>
  <si>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</si>
  <si>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</si>
  <si>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</si>
  <si>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</si>
  <si>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</si>
  <si>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</si>
  <si>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</si>
  <si>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</si>
  <si>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</si>
  <si>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</si>
  <si>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</si>
  <si>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</si>
  <si>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</si>
  <si>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</si>
  <si>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</si>
  <si>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</si>
  <si>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</si>
  <si>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</si>
  <si>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</si>
  <si>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</si>
  <si>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</si>
  <si>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</si>
  <si>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</si>
  <si>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</si>
  <si>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</si>
  <si>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</si>
  <si>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</si>
  <si>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</si>
  <si>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</si>
  <si>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</si>
  <si>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</si>
  <si>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</si>
  <si>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</si>
  <si>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</si>
  <si>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</si>
  <si>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</si>
  <si>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</si>
  <si>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</si>
  <si>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</si>
  <si>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</si>
  <si>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</si>
  <si>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</si>
  <si>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</si>
  <si>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</si>
  <si>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</si>
  <si>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</si>
  <si>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</si>
  <si>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</si>
  <si>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</si>
  <si>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</si>
  <si>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</si>
  <si>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</si>
  <si>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</si>
  <si>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</si>
  <si>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</si>
  <si>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</si>
  <si>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</si>
  <si>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</si>
  <si>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</si>
  <si>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</si>
  <si>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</si>
  <si>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</si>
  <si>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</si>
  <si>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</si>
  <si>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</si>
  <si>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</si>
  <si>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</si>
  <si>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</si>
  <si>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</si>
  <si>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</si>
  <si>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</si>
  <si>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</si>
  <si>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</si>
  <si>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</si>
  <si>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</si>
  <si>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</si>
  <si>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</si>
  <si>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</si>
  <si>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</si>
  <si>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</si>
  <si>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</si>
  <si>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</si>
  <si>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</si>
  <si>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</si>
  <si>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</si>
  <si>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</si>
  <si>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</si>
  <si>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</si>
  <si>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</si>
  <si>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</si>
  <si>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</si>
  <si>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</si>
  <si>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</si>
  <si>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</si>
  <si>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</si>
  <si>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</si>
  <si>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</si>
  <si>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</si>
  <si>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</si>
  <si>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</si>
  <si>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</si>
  <si>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</si>
  <si>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</si>
  <si>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</si>
  <si>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</si>
  <si>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</si>
  <si>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</si>
  <si>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</si>
  <si>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</si>
  <si>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</si>
  <si>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</si>
  <si>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</si>
  <si>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</si>
  <si>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</si>
  <si>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</si>
  <si>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</si>
  <si>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</si>
  <si>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</si>
  <si>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</si>
  <si>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</si>
  <si>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</si>
  <si>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</si>
  <si>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</si>
  <si>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</si>
  <si>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</si>
  <si>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</si>
  <si>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</si>
  <si>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</si>
  <si>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</si>
  <si>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</si>
  <si>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</si>
  <si>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</si>
  <si>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</si>
  <si>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</si>
  <si>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</si>
  <si>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</si>
  <si>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</si>
  <si>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</si>
  <si>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</si>
  <si>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</si>
  <si>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</si>
  <si>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</si>
  <si>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</si>
  <si>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</si>
  <si>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</si>
  <si>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</si>
  <si>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</si>
  <si>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</si>
  <si>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</si>
  <si>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</si>
  <si>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</si>
  <si>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</si>
  <si>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</si>
  <si>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</si>
  <si>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</si>
  <si>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</si>
  <si>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</si>
  <si>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</si>
  <si>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</si>
  <si>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</si>
  <si>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</si>
  <si>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</si>
  <si>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</si>
  <si>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</si>
  <si>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</si>
  <si>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</si>
  <si>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</si>
  <si>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</si>
  <si>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</si>
  <si>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</si>
  <si>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</si>
  <si>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</si>
  <si>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</si>
  <si>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</si>
  <si>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</si>
  <si>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</si>
  <si>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</si>
  <si>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</si>
  <si>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</si>
  <si>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</si>
  <si>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</si>
  <si>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</si>
  <si>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</si>
  <si>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</si>
  <si>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</si>
  <si>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</si>
  <si>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</si>
  <si>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</si>
  <si>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</si>
  <si>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</si>
  <si>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</si>
  <si>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</si>
  <si>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</si>
  <si>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</si>
  <si>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</si>
  <si>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</si>
  <si>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</si>
  <si>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</si>
  <si>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</si>
  <si>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</si>
  <si>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</si>
  <si>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</si>
  <si>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</si>
  <si>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</si>
  <si>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</si>
  <si>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</si>
  <si>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</si>
  <si>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</si>
  <si>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</si>
  <si>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</si>
  <si>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</si>
  <si>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</si>
  <si>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</si>
  <si>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</si>
  <si>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</si>
  <si>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</si>
  <si>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</si>
  <si>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</si>
  <si>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</si>
  <si>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</si>
  <si>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</si>
  <si>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</si>
  <si>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</si>
  <si>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</si>
  <si>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</si>
  <si>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</si>
  <si>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</si>
  <si>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</si>
  <si>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</si>
  <si>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</si>
  <si>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</si>
  <si>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</si>
  <si>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</si>
  <si>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</si>
  <si>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</si>
  <si>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</si>
  <si>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</si>
  <si>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</si>
  <si>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</si>
  <si>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</si>
  <si>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</si>
  <si>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</si>
  <si>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</si>
  <si>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</si>
  <si>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</si>
  <si>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</si>
  <si>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</si>
  <si>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</si>
  <si>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</si>
  <si>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</si>
  <si>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</si>
  <si>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</si>
  <si>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</si>
  <si>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</si>
  <si>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</si>
  <si>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</si>
  <si>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</si>
  <si>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</si>
  <si>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</si>
  <si>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</si>
  <si>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</si>
  <si>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</si>
  <si>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</si>
  <si>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</si>
  <si>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</si>
  <si>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</si>
  <si>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</si>
  <si>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</si>
  <si>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</si>
  <si>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</si>
  <si>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</si>
  <si>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</si>
  <si>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</si>
  <si>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</si>
  <si>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</si>
  <si>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</si>
  <si>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</si>
  <si>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</si>
  <si>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</si>
  <si>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</si>
  <si>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</si>
  <si>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</si>
  <si>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</si>
  <si>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</si>
  <si>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</si>
  <si>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</si>
  <si>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</si>
  <si>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</si>
  <si>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</si>
  <si>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</si>
  <si>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</si>
  <si>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</si>
  <si>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</si>
  <si>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</si>
  <si>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</si>
  <si>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</si>
  <si>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</si>
  <si>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</si>
  <si>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</si>
  <si>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</si>
  <si>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</si>
  <si>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</si>
  <si>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</si>
  <si>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</si>
  <si>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</si>
  <si>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</si>
  <si>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</si>
  <si>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</si>
  <si>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</si>
  <si>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</si>
  <si>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</si>
  <si>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</si>
  <si>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</si>
  <si>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</si>
  <si>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</si>
  <si>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</si>
  <si>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</si>
  <si>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</si>
  <si>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</si>
  <si>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</si>
  <si>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</si>
  <si>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</si>
  <si>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</si>
  <si>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</si>
  <si>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</si>
  <si>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</si>
  <si>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</si>
  <si>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</si>
  <si>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</si>
  <si>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</si>
  <si>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</si>
  <si>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</si>
  <si>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</si>
  <si>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</si>
  <si>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</si>
  <si>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</si>
  <si>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</si>
  <si>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</si>
  <si>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</si>
  <si>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</si>
  <si>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</si>
  <si>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</si>
  <si>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</si>
  <si>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</si>
  <si>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</si>
  <si>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</si>
  <si>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</si>
  <si>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</si>
  <si>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</si>
  <si>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</si>
  <si>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</si>
  <si>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</si>
  <si>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</si>
  <si>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</si>
  <si>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</si>
  <si>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</si>
  <si>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</si>
  <si>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</si>
  <si>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</si>
  <si>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</si>
  <si>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</si>
  <si>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</si>
  <si>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</si>
  <si>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</si>
  <si>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</si>
  <si>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</si>
  <si>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</si>
  <si>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</si>
  <si>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</si>
  <si>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</si>
  <si>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</si>
  <si>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</si>
  <si>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</si>
  <si>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</si>
  <si>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</si>
  <si>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</si>
  <si>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</si>
  <si>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</si>
  <si>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</si>
  <si>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</si>
  <si>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</si>
  <si>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</si>
  <si>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</si>
  <si>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</si>
  <si>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</si>
  <si>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</si>
  <si>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</si>
  <si>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</si>
  <si>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</si>
  <si>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</si>
  <si>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</si>
  <si>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</si>
  <si>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</si>
  <si>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</si>
  <si>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</si>
  <si>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</si>
  <si>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</si>
  <si>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</si>
  <si>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</si>
  <si>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</si>
  <si>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</si>
  <si>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</si>
  <si>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</si>
  <si>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</si>
  <si>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</si>
  <si>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</si>
  <si>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</si>
  <si>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</si>
  <si>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</si>
  <si>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</si>
  <si>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</si>
  <si>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</si>
  <si>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</si>
  <si>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</si>
  <si>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</si>
  <si>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</si>
  <si>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</si>
  <si>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</si>
  <si>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</si>
  <si>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</si>
  <si>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</si>
  <si>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</si>
  <si>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</si>
  <si>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</si>
  <si>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</si>
  <si>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</si>
  <si>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</si>
  <si>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</si>
  <si>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</si>
  <si>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</si>
  <si>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</si>
  <si>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</si>
  <si>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</si>
  <si>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</si>
  <si>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</si>
  <si>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</si>
  <si>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</si>
  <si>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</si>
  <si>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</si>
  <si>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</si>
  <si>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</si>
  <si>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</si>
  <si>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</si>
  <si>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</si>
  <si>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</si>
  <si>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</si>
  <si>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</si>
  <si>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</si>
  <si>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</si>
  <si>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</si>
  <si>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</si>
  <si>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</si>
  <si>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</si>
  <si>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</si>
  <si>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</si>
  <si>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</si>
  <si>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</si>
  <si>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</si>
  <si>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</si>
  <si>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</si>
  <si>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</si>
  <si>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</si>
  <si>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</si>
  <si>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</si>
  <si>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</si>
  <si>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</si>
  <si>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</si>
  <si>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</si>
  <si>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</si>
  <si>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</si>
  <si>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</si>
  <si>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</si>
  <si>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</si>
  <si>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</si>
  <si>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</si>
  <si>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</si>
  <si>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</si>
  <si>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</si>
  <si>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</si>
  <si>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</si>
  <si>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</si>
  <si>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</si>
  <si>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</si>
  <si>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</si>
  <si>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</si>
  <si>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</si>
  <si>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</si>
  <si>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</si>
  <si>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</si>
  <si>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</si>
  <si>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</si>
  <si>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</si>
  <si>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</si>
  <si>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</si>
  <si>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</si>
  <si>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</si>
  <si>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</si>
  <si>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</si>
  <si>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</si>
  <si>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</si>
  <si>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</si>
  <si>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</si>
  <si>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</si>
  <si>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</si>
  <si>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</si>
  <si>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</si>
  <si>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</si>
  <si>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</si>
  <si>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</si>
  <si>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</si>
  <si>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</si>
  <si>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</si>
  <si>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</si>
  <si>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</si>
  <si>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</si>
  <si>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</si>
  <si>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</si>
  <si>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</si>
  <si>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</si>
  <si>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</si>
  <si>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</si>
  <si>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</si>
  <si>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</si>
  <si>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</si>
  <si>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</si>
  <si>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</si>
  <si>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</si>
  <si>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</si>
  <si>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</si>
  <si>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</si>
  <si>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</si>
  <si>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</si>
  <si>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</si>
  <si>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</si>
  <si>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</si>
  <si>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</si>
  <si>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</si>
  <si>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</si>
  <si>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</si>
  <si>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</si>
  <si>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</si>
  <si>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</si>
  <si>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</si>
  <si>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</si>
  <si>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</si>
  <si>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</si>
  <si>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</si>
  <si>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</si>
  <si>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</si>
  <si>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</si>
  <si>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</si>
  <si>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</si>
  <si>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</si>
  <si>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</si>
  <si>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</si>
  <si>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</si>
  <si>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</si>
  <si>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</si>
  <si>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</si>
  <si>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</si>
  <si>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</si>
  <si>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</si>
  <si>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</si>
  <si>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</si>
  <si>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</si>
  <si>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</si>
  <si>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</si>
  <si>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</si>
  <si>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</si>
  <si>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</si>
  <si>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</si>
  <si>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</si>
  <si>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</si>
  <si>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</si>
  <si>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</si>
  <si>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</si>
  <si>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</si>
  <si>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</si>
  <si>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</si>
  <si>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</si>
  <si>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</si>
  <si>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</si>
  <si>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</si>
  <si>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</si>
  <si>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</si>
  <si>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</si>
  <si>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</si>
  <si>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</si>
  <si>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</si>
  <si>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</si>
  <si>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</si>
  <si>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</si>
  <si>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</si>
  <si>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</si>
  <si>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</si>
  <si>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</si>
  <si>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</si>
  <si>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</si>
  <si>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</si>
  <si>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</si>
  <si>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</si>
  <si>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</si>
  <si>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</si>
  <si>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</si>
  <si>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</si>
  <si>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</si>
  <si>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</si>
  <si>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</si>
  <si>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</si>
  <si>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</si>
  <si>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</si>
  <si>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</si>
  <si>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</si>
  <si>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</si>
  <si>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</si>
  <si>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</si>
  <si>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</si>
  <si>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</si>
  <si>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</si>
  <si>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</si>
  <si>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</si>
  <si>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</si>
  <si>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</si>
  <si>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</si>
  <si>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</si>
  <si>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</si>
  <si>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</si>
  <si>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</si>
  <si>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</si>
  <si>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</si>
  <si>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</si>
  <si>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</si>
  <si>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</si>
  <si>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</si>
  <si>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</si>
  <si>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</si>
  <si>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</si>
  <si>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</si>
  <si>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</si>
  <si>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</si>
  <si>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</si>
  <si>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</si>
  <si>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</si>
  <si>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</si>
  <si>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</si>
  <si>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</si>
  <si>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</si>
  <si>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</si>
  <si>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</si>
  <si>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</si>
  <si>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</si>
  <si>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</si>
  <si>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</si>
  <si>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</si>
  <si>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</si>
  <si>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</si>
  <si>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</si>
  <si>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</si>
  <si>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</si>
  <si>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</si>
  <si>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</si>
  <si>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</si>
  <si>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</si>
  <si>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</si>
  <si>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</si>
  <si>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</si>
  <si>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</si>
  <si>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</si>
  <si>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</si>
  <si>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</si>
  <si>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</si>
  <si>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</si>
  <si>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</si>
  <si>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</si>
  <si>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</si>
  <si>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</si>
  <si>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</si>
  <si>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</si>
  <si>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</si>
  <si>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</si>
  <si>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</si>
  <si>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</si>
  <si>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</si>
  <si>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</si>
  <si>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</si>
  <si>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</si>
  <si>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</si>
  <si>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</si>
  <si>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</si>
  <si>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</si>
  <si>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</si>
  <si>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</si>
  <si>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</si>
  <si>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</si>
  <si>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</si>
  <si>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</si>
  <si>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</si>
  <si>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</si>
  <si>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</si>
  <si>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</si>
  <si>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</si>
  <si>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</si>
  <si>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</si>
  <si>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</si>
  <si>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</si>
  <si>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</si>
  <si>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</si>
  <si>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</si>
  <si>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</si>
  <si>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</si>
  <si>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</si>
  <si>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</si>
  <si>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</si>
  <si>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</si>
  <si>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</si>
  <si>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</si>
  <si>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</si>
  <si>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</si>
  <si>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</si>
  <si>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</si>
  <si>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</si>
  <si>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</si>
  <si>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</si>
  <si>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</si>
  <si>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</si>
  <si>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</si>
  <si>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</si>
  <si>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</si>
  <si>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</si>
  <si>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</si>
  <si>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</si>
  <si>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</si>
  <si>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</si>
  <si>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</si>
  <si>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</si>
  <si>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</si>
  <si>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</si>
  <si>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</si>
  <si>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</si>
  <si>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</si>
  <si>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</si>
  <si>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</si>
  <si>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</si>
  <si>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</si>
  <si>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</si>
  <si>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</si>
  <si>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</si>
  <si>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</si>
  <si>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</si>
  <si>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</si>
  <si>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</si>
  <si>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</si>
  <si>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</si>
  <si>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</si>
  <si>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</si>
  <si>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</si>
  <si>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</si>
  <si>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</si>
  <si>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</si>
  <si>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</si>
  <si>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</si>
  <si>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</si>
  <si>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</si>
  <si>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</si>
  <si>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</si>
  <si>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</si>
  <si>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</si>
  <si>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</si>
  <si>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</si>
  <si>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</si>
  <si>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</si>
  <si>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</si>
  <si>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</si>
  <si>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</si>
  <si>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</si>
  <si>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</si>
  <si>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</si>
  <si>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</si>
  <si>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</si>
  <si>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</si>
  <si>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</si>
  <si>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</si>
  <si>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</si>
  <si>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</si>
  <si>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</si>
  <si>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</si>
  <si>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</si>
  <si>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</si>
  <si>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</si>
  <si>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</si>
  <si>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</si>
  <si>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</si>
  <si>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</si>
  <si>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</si>
  <si>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</si>
  <si>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</si>
  <si>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</si>
  <si>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</si>
  <si>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</si>
  <si>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</si>
  <si>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</si>
  <si>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</si>
  <si>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</si>
  <si>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</si>
  <si>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</si>
  <si>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</si>
  <si>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</si>
  <si>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</si>
  <si>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</si>
  <si>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</si>
  <si>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</si>
  <si>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</si>
  <si>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</si>
  <si>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</si>
  <si>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</si>
  <si>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</si>
  <si>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</si>
  <si>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</si>
  <si>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</si>
  <si>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</si>
  <si>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</si>
  <si>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</si>
  <si>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</si>
  <si>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</si>
  <si>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</si>
  <si>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</si>
  <si>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</si>
  <si>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</si>
  <si>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</si>
  <si>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</si>
  <si>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</si>
  <si>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</si>
  <si>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</si>
  <si>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</si>
  <si>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</si>
  <si>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</si>
  <si>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</si>
  <si>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</si>
  <si>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</si>
  <si>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</si>
  <si>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</si>
  <si>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</si>
  <si>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</si>
  <si>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</si>
  <si>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</si>
  <si>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</si>
  <si>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</si>
  <si>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</si>
  <si>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</si>
  <si>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</si>
  <si>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</si>
  <si>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</si>
  <si>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</si>
  <si>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</si>
  <si>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</si>
  <si>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</si>
  <si>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</si>
  <si>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</si>
  <si>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</si>
  <si>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</si>
  <si>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</si>
  <si>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</si>
  <si>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</si>
  <si>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</si>
  <si>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</si>
  <si>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</si>
  <si>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</si>
  <si>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</si>
  <si>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</si>
  <si>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</si>
  <si>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</si>
  <si>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</si>
  <si>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</si>
  <si>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</si>
  <si>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</si>
  <si>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</si>
  <si>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</si>
  <si>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</si>
  <si>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</si>
  <si>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</si>
  <si>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</si>
  <si>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</si>
  <si>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</si>
  <si>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</si>
  <si>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</si>
  <si>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</si>
  <si>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</si>
  <si>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</si>
  <si>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</si>
  <si>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</si>
  <si>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</si>
  <si>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</si>
  <si>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</si>
  <si>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</si>
  <si>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</si>
  <si>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</si>
  <si>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</si>
  <si>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</si>
  <si>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</si>
  <si>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</si>
  <si>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</si>
  <si>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</si>
  <si>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</si>
  <si>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</si>
  <si>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</si>
  <si>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</si>
  <si>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</si>
  <si>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</si>
  <si>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</si>
  <si>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</si>
  <si>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</si>
  <si>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</si>
  <si>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</si>
  <si>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</si>
  <si>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</si>
  <si>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</si>
  <si>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</si>
  <si>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</si>
  <si>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</si>
  <si>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</si>
  <si>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</si>
  <si>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</si>
  <si>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</si>
  <si>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</si>
  <si>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</si>
  <si>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</si>
  <si>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</si>
  <si>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</si>
  <si>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</si>
  <si>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</si>
  <si>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</si>
  <si>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</si>
  <si>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</si>
  <si>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</si>
  <si>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</si>
  <si>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</si>
  <si>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</si>
  <si>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</si>
  <si>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</si>
  <si>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</si>
  <si>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</si>
  <si>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</si>
  <si>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</si>
  <si>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</si>
  <si>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</si>
  <si>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</si>
  <si>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</si>
  <si>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</si>
  <si>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</si>
  <si>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</si>
  <si>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</si>
  <si>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</si>
  <si>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</si>
  <si>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</si>
  <si>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</si>
  <si>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</si>
  <si>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</si>
  <si>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</si>
  <si>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</si>
  <si>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</si>
  <si>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</si>
  <si>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</si>
  <si>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</si>
  <si>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</si>
  <si>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</si>
  <si>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</si>
  <si>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</si>
  <si>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</si>
  <si>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</si>
  <si>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</si>
  <si>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</si>
  <si>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</si>
  <si>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</si>
  <si>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</si>
  <si>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</si>
  <si>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</si>
  <si>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</si>
  <si>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</si>
  <si>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</si>
  <si>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</si>
  <si>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</si>
  <si>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</si>
  <si>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</si>
  <si>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</si>
  <si>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</si>
  <si>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</si>
  <si>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</si>
  <si>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</si>
  <si>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</si>
  <si>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</si>
  <si>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</si>
  <si>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</si>
  <si>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</si>
  <si>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</si>
  <si>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</si>
  <si>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</si>
  <si>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</si>
  <si>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</si>
  <si>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</si>
  <si>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</si>
  <si>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</si>
  <si>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</si>
  <si>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</si>
  <si>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</si>
  <si>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</si>
  <si>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</si>
  <si>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</si>
  <si>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</si>
  <si>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</si>
  <si>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</si>
  <si>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</si>
  <si>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</si>
  <si>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</si>
  <si>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</si>
  <si>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</si>
  <si>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</si>
  <si>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</si>
  <si>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</si>
  <si>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</si>
  <si>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</si>
  <si>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</si>
  <si>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</si>
  <si>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</si>
  <si>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</si>
  <si>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</si>
  <si>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</si>
  <si>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</si>
  <si>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</si>
  <si>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</si>
  <si>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</si>
  <si>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</si>
  <si>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</si>
  <si>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</si>
  <si>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</si>
  <si>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</si>
  <si>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</si>
  <si>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</si>
  <si>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</si>
  <si>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</si>
  <si>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</si>
  <si>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</si>
  <si>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</si>
  <si>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</si>
  <si>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</si>
  <si>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</si>
  <si>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</si>
  <si>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</si>
  <si>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</si>
  <si>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</si>
  <si>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</si>
  <si>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</si>
  <si>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</si>
  <si>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</si>
  <si>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</si>
  <si>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</si>
  <si>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</si>
  <si>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</si>
  <si>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</si>
  <si>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</si>
  <si>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</si>
  <si>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</si>
  <si>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</si>
  <si>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</si>
  <si>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</si>
  <si>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</si>
  <si>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</si>
  <si>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</si>
  <si>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</si>
  <si>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</si>
  <si>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</si>
  <si>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</si>
  <si>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</si>
  <si>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</si>
  <si>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</si>
  <si>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</si>
  <si>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</si>
  <si>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</si>
  <si>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</si>
  <si>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</si>
  <si>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</si>
  <si>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</si>
  <si>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</si>
  <si>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</si>
  <si>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</si>
  <si>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</si>
  <si>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</si>
  <si>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</si>
  <si>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</si>
  <si>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</si>
  <si>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</si>
  <si>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</si>
  <si>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</si>
  <si>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</si>
  <si>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</si>
  <si>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</si>
  <si>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</si>
  <si>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</si>
  <si>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</si>
  <si>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</si>
  <si>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</si>
  <si>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</si>
  <si>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</si>
  <si>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</si>
  <si>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</si>
  <si>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</si>
  <si>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</si>
  <si>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</si>
  <si>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</si>
  <si>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</si>
  <si>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</si>
  <si>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</si>
  <si>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</si>
  <si>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</si>
  <si>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</si>
  <si>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</si>
  <si>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</si>
  <si>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</si>
  <si>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</si>
  <si>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</si>
  <si>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</si>
  <si>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</si>
  <si>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</si>
  <si>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</si>
  <si>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</si>
  <si>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</si>
  <si>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</si>
  <si>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</si>
  <si>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</si>
  <si>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</si>
  <si>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</si>
  <si>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</si>
  <si>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</si>
  <si>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</si>
  <si>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</si>
  <si>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</si>
  <si>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</si>
  <si>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</si>
  <si>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</si>
  <si>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</si>
  <si>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</si>
  <si>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</si>
  <si>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</si>
  <si>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</si>
  <si>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</si>
  <si>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</si>
  <si>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</si>
  <si>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</si>
  <si>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</si>
  <si>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</si>
  <si>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</si>
  <si>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</si>
  <si>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</si>
  <si>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</si>
  <si>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</si>
  <si>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</si>
  <si>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</si>
  <si>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</si>
  <si>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</si>
  <si>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</si>
  <si>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</si>
  <si>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</si>
  <si>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</si>
  <si>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</si>
  <si>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</si>
  <si>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</si>
  <si>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</si>
  <si>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</si>
  <si>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</si>
  <si>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</si>
  <si>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</si>
  <si>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</si>
  <si>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</si>
  <si>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</si>
  <si>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</si>
  <si>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</si>
  <si>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</si>
  <si>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</si>
  <si>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</si>
  <si>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</si>
  <si>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</si>
  <si>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</si>
  <si>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</si>
  <si>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</si>
  <si>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</si>
  <si>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</si>
  <si>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</si>
  <si>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</si>
  <si>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</si>
  <si>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</si>
  <si>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</si>
  <si>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</si>
  <si>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</si>
  <si>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</si>
  <si>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</si>
  <si>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</si>
  <si>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</si>
  <si>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</si>
  <si>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</si>
  <si>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</si>
  <si>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</si>
  <si>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</si>
  <si>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</si>
  <si>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</si>
  <si>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</si>
  <si>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</si>
  <si>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</si>
  <si>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</si>
  <si>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</si>
  <si>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</si>
  <si>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</si>
  <si>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</si>
  <si>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</si>
  <si>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</si>
  <si>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</si>
  <si>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</si>
  <si>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</si>
  <si>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</si>
  <si>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</si>
  <si>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</si>
  <si>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</si>
  <si>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</si>
  <si>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</si>
  <si>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</si>
  <si>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</si>
  <si>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</si>
  <si>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</si>
  <si>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</si>
  <si>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</si>
  <si>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</si>
  <si>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</si>
  <si>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</si>
  <si>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</si>
  <si>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</si>
  <si>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</si>
  <si>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</si>
  <si>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</si>
  <si>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</si>
  <si>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</si>
  <si>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</si>
  <si>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</si>
  <si>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</si>
  <si>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</si>
  <si>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</si>
  <si>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</si>
  <si>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</si>
  <si>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</si>
  <si>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</si>
  <si>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</si>
  <si>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</si>
  <si>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</si>
  <si>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</si>
  <si>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</si>
  <si>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</si>
  <si>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</si>
  <si>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</si>
  <si>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</si>
  <si>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</si>
  <si>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</si>
  <si>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</si>
  <si>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</si>
  <si>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</si>
  <si>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</si>
  <si>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</si>
  <si>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</si>
  <si>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</si>
  <si>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</si>
  <si>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</si>
  <si>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</si>
  <si>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</si>
  <si>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</si>
  <si>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</si>
  <si>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</si>
  <si>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</si>
  <si>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</si>
  <si>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</si>
  <si>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</si>
  <si>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</si>
  <si>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</si>
  <si>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</si>
  <si>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</si>
  <si>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</si>
  <si>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</si>
  <si>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</si>
  <si>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</si>
  <si>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</si>
  <si>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</si>
  <si>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</si>
  <si>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</si>
  <si>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</si>
  <si>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</si>
  <si>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</si>
  <si>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</si>
  <si>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</si>
  <si>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</si>
  <si>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</si>
  <si>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</si>
  <si>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</si>
  <si>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</si>
  <si>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</si>
  <si>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</si>
  <si>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</si>
  <si>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</si>
  <si>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</si>
  <si>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</si>
  <si>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</si>
  <si>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</si>
  <si>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</si>
  <si>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</si>
  <si>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</si>
  <si>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</si>
  <si>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</si>
  <si>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</si>
  <si>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</si>
  <si>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</si>
  <si>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</si>
  <si>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</si>
  <si>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</si>
  <si>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</si>
  <si>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</si>
  <si>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</si>
  <si>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</si>
  <si>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</si>
  <si>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</si>
  <si>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</si>
  <si>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</si>
  <si>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</si>
  <si>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</si>
  <si>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</si>
  <si>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</si>
  <si>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</si>
  <si>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</si>
  <si>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</si>
  <si>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</si>
  <si>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</si>
  <si>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</si>
  <si>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</si>
  <si>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</si>
  <si>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</si>
  <si>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</si>
  <si>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</si>
  <si>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</si>
  <si>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</si>
  <si>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</si>
  <si>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</si>
  <si>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</si>
  <si>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</si>
  <si>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</si>
  <si>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</si>
  <si>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</si>
  <si>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</si>
  <si>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</si>
  <si>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</si>
  <si>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</si>
  <si>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</si>
  <si>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</si>
  <si>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</si>
  <si>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</si>
  <si>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</si>
  <si>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</si>
  <si>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</si>
  <si>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</si>
  <si>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</si>
  <si>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</si>
  <si>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</si>
  <si>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</si>
  <si>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</si>
  <si>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</si>
  <si>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</si>
  <si>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</si>
  <si>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</si>
  <si>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</si>
  <si>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</si>
  <si>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</si>
  <si>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</si>
  <si>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</si>
  <si>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</si>
  <si>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</si>
  <si>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</si>
  <si>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</si>
  <si>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</si>
  <si>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</si>
  <si>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</si>
  <si>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</si>
  <si>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</si>
  <si>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</si>
  <si>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</si>
  <si>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</si>
  <si>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</si>
  <si>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</si>
  <si>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</si>
  <si>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</si>
  <si>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</si>
  <si>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</si>
  <si>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</si>
  <si>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</si>
  <si>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</si>
  <si>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</si>
  <si>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</si>
  <si>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</si>
  <si>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</si>
  <si>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</si>
  <si>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</si>
  <si>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</si>
  <si>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</si>
  <si>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</si>
  <si>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</si>
  <si>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</si>
  <si>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</si>
  <si>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</si>
  <si>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</si>
  <si>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</si>
  <si>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</si>
  <si>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</si>
  <si>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</si>
  <si>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</si>
  <si>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</si>
  <si>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</si>
  <si>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</si>
  <si>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</si>
  <si>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</si>
  <si>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</si>
  <si>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</si>
  <si>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</si>
  <si>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</si>
  <si>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</si>
  <si>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</si>
  <si>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</si>
  <si>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</si>
  <si>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</si>
  <si>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</si>
  <si>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</si>
  <si>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</si>
  <si>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</si>
  <si>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</si>
  <si>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</si>
  <si>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</si>
  <si>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</si>
  <si>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</si>
  <si>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</si>
  <si>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</si>
  <si>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</si>
  <si>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</si>
  <si>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</si>
  <si>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</si>
  <si>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</si>
  <si>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</si>
  <si>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</si>
  <si>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</si>
  <si>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</si>
  <si>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</si>
  <si>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</si>
  <si>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</si>
  <si>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</si>
  <si>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</si>
  <si>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</si>
  <si>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</si>
  <si>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</si>
  <si>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</si>
  <si>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</si>
  <si>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</si>
  <si>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</si>
  <si>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</si>
  <si>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</si>
  <si>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</si>
  <si>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</si>
  <si>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</si>
  <si>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</si>
  <si>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</si>
  <si>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</si>
  <si>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</si>
  <si>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</si>
  <si>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</si>
  <si>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</si>
  <si>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</si>
  <si>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</si>
  <si>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</si>
  <si>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</si>
  <si>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</si>
  <si>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</si>
  <si>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</si>
  <si>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</si>
  <si>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</si>
  <si>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</si>
  <si>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</si>
  <si>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</si>
  <si>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</si>
  <si>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</si>
  <si>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</si>
  <si>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</si>
  <si>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</si>
  <si>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</si>
  <si>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</si>
  <si>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</si>
  <si>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</si>
  <si>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</si>
  <si>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</si>
  <si>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</si>
  <si>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</si>
  <si>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</si>
  <si>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</si>
  <si>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</si>
  <si>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</si>
  <si>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</si>
  <si>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</si>
  <si>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</si>
  <si>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</si>
  <si>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</si>
  <si>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</si>
  <si>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</si>
  <si>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</si>
  <si>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</si>
  <si>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</si>
  <si>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</si>
  <si>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</si>
  <si>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</si>
  <si>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</si>
  <si>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</si>
  <si>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</si>
  <si>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</si>
  <si>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</si>
  <si>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</si>
  <si>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</si>
  <si>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</si>
  <si>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</si>
  <si>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</si>
  <si>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</si>
  <si>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</si>
  <si>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</si>
  <si>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</si>
  <si>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</si>
  <si>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</si>
  <si>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</si>
  <si>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</si>
  <si>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</si>
  <si>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</si>
  <si>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</si>
  <si>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</si>
  <si>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</si>
  <si>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</si>
  <si>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</si>
  <si>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</si>
  <si>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</si>
  <si>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</si>
  <si>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</si>
  <si>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</si>
  <si>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</si>
  <si>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</si>
  <si>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</si>
  <si>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</si>
  <si>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</si>
  <si>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</si>
  <si>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</si>
  <si>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</si>
  <si>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</si>
  <si>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</si>
  <si>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</si>
  <si>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</si>
  <si>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</si>
  <si>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</si>
  <si>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</si>
  <si>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</si>
  <si>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</si>
  <si>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</si>
  <si>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</si>
  <si>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</si>
  <si>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</si>
  <si>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</si>
  <si>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</si>
  <si>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</si>
  <si>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</si>
  <si>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</si>
  <si>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</si>
  <si>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</si>
  <si>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</si>
  <si>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</si>
  <si>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</si>
  <si>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</si>
  <si>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</si>
  <si>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</si>
  <si>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</si>
  <si>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</si>
  <si>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</si>
  <si>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</si>
  <si>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</si>
  <si>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</si>
  <si>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</si>
  <si>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</si>
  <si>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</si>
  <si>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</si>
  <si>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</si>
  <si>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</si>
  <si>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</si>
  <si>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</si>
  <si>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</si>
  <si>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</si>
  <si>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</si>
  <si>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</si>
  <si>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</si>
  <si>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</si>
  <si>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</si>
  <si>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</si>
  <si>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</si>
  <si>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</si>
  <si>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</si>
  <si>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</si>
  <si>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</si>
  <si>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</si>
  <si>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</si>
  <si>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</si>
  <si>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</si>
  <si>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</si>
  <si>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</si>
  <si>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</si>
  <si>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</si>
  <si>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</si>
  <si>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</si>
  <si>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</si>
  <si>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</si>
  <si>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</si>
  <si>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</si>
  <si>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</si>
  <si>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</si>
  <si>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</si>
  <si>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</si>
  <si>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</si>
  <si>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</si>
  <si>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</si>
  <si>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</si>
  <si>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</si>
  <si>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</si>
  <si>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</si>
  <si>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</si>
  <si>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</si>
  <si>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</si>
  <si>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</si>
  <si>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</si>
  <si>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</si>
  <si>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</si>
  <si>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</si>
  <si>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</si>
  <si>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</si>
  <si>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</si>
  <si>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</si>
  <si>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</si>
  <si>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</si>
  <si>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</si>
  <si>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</si>
  <si>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</si>
  <si>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</si>
  <si>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</si>
  <si>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</si>
  <si>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</si>
  <si>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</si>
  <si>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</si>
  <si>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</si>
  <si>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</si>
  <si>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</si>
  <si>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</si>
  <si>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</si>
  <si>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</si>
  <si>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</si>
  <si>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</si>
  <si>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</si>
  <si>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</si>
  <si>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</si>
  <si>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</si>
  <si>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</si>
  <si>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</si>
  <si>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</si>
  <si>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</si>
  <si>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</si>
  <si>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</si>
  <si>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</si>
  <si>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</si>
  <si>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</si>
  <si>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</si>
  <si>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</si>
  <si>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</si>
  <si>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</si>
  <si>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</si>
  <si>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</si>
  <si>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</si>
  <si>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</si>
  <si>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</si>
  <si>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</si>
  <si>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</si>
  <si>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</si>
  <si>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</si>
  <si>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</si>
  <si>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</si>
  <si>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</si>
  <si>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</si>
  <si>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</si>
  <si>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</si>
  <si>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</si>
  <si>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</si>
  <si>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</si>
  <si>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</si>
  <si>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</si>
  <si>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</si>
  <si>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</si>
  <si>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</si>
  <si>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</si>
  <si>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</si>
  <si>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</si>
  <si>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</si>
  <si>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</si>
  <si>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</si>
  <si>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</si>
  <si>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</si>
  <si>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</si>
  <si>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</si>
  <si>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</si>
  <si>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</si>
  <si>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</si>
  <si>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</si>
  <si>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</si>
  <si>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</si>
  <si>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</si>
  <si>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</si>
  <si>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</si>
  <si>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</si>
  <si>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</si>
  <si>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</si>
  <si>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</si>
  <si>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</si>
  <si>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</si>
  <si>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</si>
  <si>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</si>
  <si>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</si>
  <si>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</si>
  <si>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</si>
  <si>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</si>
  <si>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</si>
  <si>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</si>
  <si>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</si>
  <si>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</si>
  <si>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</si>
  <si>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</si>
  <si>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</si>
  <si>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</si>
  <si>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</si>
  <si>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</si>
  <si>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</si>
  <si>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</si>
  <si>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</si>
  <si>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</si>
  <si>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</si>
  <si>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</si>
  <si>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</si>
  <si>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</si>
  <si>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</si>
  <si>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</si>
  <si>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</si>
  <si>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</si>
  <si>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</si>
  <si>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</si>
  <si>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</si>
  <si>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</si>
  <si>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</si>
  <si>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</si>
  <si>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</si>
  <si>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</si>
  <si>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</si>
  <si>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</si>
  <si>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</si>
  <si>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</si>
  <si>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</si>
  <si>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</si>
  <si>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</si>
  <si>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</si>
  <si>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</si>
  <si>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</si>
  <si>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</si>
  <si>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</si>
  <si>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</si>
  <si>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</si>
  <si>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</si>
  <si>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</si>
  <si>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</si>
  <si>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</si>
  <si>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</si>
  <si>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</si>
  <si>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</si>
  <si>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</si>
  <si>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</si>
  <si>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</si>
  <si>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</si>
  <si>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</si>
  <si>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</si>
  <si>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</si>
  <si>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</si>
  <si>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</si>
  <si>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</si>
  <si>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</si>
  <si>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</si>
  <si>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</si>
  <si>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</si>
  <si>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</si>
  <si>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</si>
  <si>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</si>
  <si>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</si>
  <si>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</si>
  <si>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</si>
  <si>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</si>
  <si>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</si>
  <si>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</si>
  <si>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</si>
  <si>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</si>
  <si>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</si>
  <si>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</si>
  <si>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</si>
  <si>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</si>
  <si>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</si>
  <si>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</si>
  <si>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</si>
  <si>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</si>
  <si>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</si>
  <si>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</si>
  <si>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</si>
  <si>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</si>
  <si>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</si>
  <si>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</si>
  <si>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</si>
  <si>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</si>
  <si>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</si>
  <si>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</si>
  <si>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</si>
  <si>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</si>
  <si>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</si>
  <si>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</si>
  <si>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</si>
  <si>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</si>
  <si>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</si>
  <si>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</si>
  <si>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</si>
  <si>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</si>
  <si>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</si>
  <si>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</si>
  <si>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</si>
  <si>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</si>
  <si>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</si>
  <si>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</si>
  <si>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</si>
  <si>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</si>
  <si>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</si>
  <si>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</si>
  <si>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</si>
  <si>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</si>
  <si>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</si>
  <si>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</si>
  <si>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</si>
  <si>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</si>
  <si>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</si>
  <si>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</si>
  <si>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</si>
  <si>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</si>
  <si>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</si>
  <si>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</si>
  <si>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</si>
  <si>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</si>
  <si>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</si>
  <si>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</si>
  <si>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</si>
  <si>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</si>
  <si>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</si>
  <si>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</si>
  <si>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</si>
  <si>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</si>
  <si>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</si>
  <si>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</si>
  <si>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</si>
  <si>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</si>
  <si>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</si>
  <si>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</si>
  <si>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</si>
  <si>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</si>
  <si>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</si>
  <si>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</si>
  <si>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</si>
  <si>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</si>
  <si>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</si>
  <si>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</si>
  <si>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</si>
  <si>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</si>
  <si>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</si>
  <si>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</si>
  <si>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</si>
  <si>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</si>
  <si>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</si>
  <si>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</si>
  <si>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</si>
  <si>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</si>
  <si>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</si>
  <si>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</si>
  <si>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</si>
  <si>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</si>
  <si>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</si>
  <si>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</si>
  <si>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</si>
  <si>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</si>
  <si>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</si>
  <si>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</si>
  <si>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</si>
  <si>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</si>
  <si>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</si>
  <si>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</si>
  <si>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</si>
  <si>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</si>
  <si>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</si>
  <si>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</si>
  <si>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</si>
  <si>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</si>
  <si>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</si>
  <si>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</si>
  <si>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</si>
  <si>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</si>
  <si>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</si>
  <si>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</si>
  <si>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</si>
  <si>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</si>
  <si>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</si>
  <si>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</si>
  <si>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</si>
  <si>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</si>
  <si>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</si>
  <si>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</si>
  <si>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</si>
  <si>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</si>
  <si>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</si>
  <si>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</si>
  <si>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</si>
  <si>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</si>
  <si>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</si>
  <si>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</si>
  <si>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</si>
  <si>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</si>
  <si>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</si>
  <si>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</si>
  <si>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</si>
  <si>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</si>
  <si>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</si>
  <si>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</si>
  <si>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</si>
  <si>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</si>
  <si>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</si>
  <si>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</si>
  <si>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</si>
  <si>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</si>
  <si>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</si>
  <si>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</si>
  <si>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</si>
  <si>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</si>
  <si>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</si>
  <si>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</si>
  <si>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</si>
  <si>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</si>
  <si>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</si>
  <si>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</si>
  <si>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</si>
  <si>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</si>
  <si>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</si>
  <si>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</si>
  <si>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</si>
  <si>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</si>
  <si>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</si>
  <si>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</si>
  <si>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</si>
  <si>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</si>
  <si>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</si>
  <si>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</si>
  <si>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</si>
  <si>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</si>
  <si>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</si>
  <si>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</si>
  <si>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</si>
  <si>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</si>
  <si>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</si>
  <si>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</si>
  <si>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</si>
  <si>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</si>
  <si>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</si>
  <si>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</si>
  <si>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</si>
  <si>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</si>
  <si>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</si>
  <si>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</si>
  <si>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</si>
  <si>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</si>
  <si>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</si>
  <si>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</si>
  <si>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</si>
  <si>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</si>
  <si>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</si>
  <si>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</si>
  <si>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</si>
  <si>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</si>
  <si>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</si>
  <si>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</si>
  <si>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</si>
  <si>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</si>
  <si>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</si>
  <si>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</si>
  <si>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</si>
  <si>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</si>
  <si>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</si>
  <si>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</si>
  <si>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</si>
  <si>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</si>
  <si>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</si>
  <si>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</si>
  <si>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</si>
  <si>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</si>
  <si>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</si>
  <si>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</si>
  <si>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</si>
  <si>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</si>
  <si>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</si>
  <si>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</si>
  <si>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</si>
  <si>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</si>
  <si>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</si>
  <si>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</si>
  <si>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</si>
  <si>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</si>
  <si>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</si>
  <si>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</si>
  <si>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</si>
  <si>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</si>
  <si>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</si>
  <si>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</si>
  <si>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</si>
  <si>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</si>
  <si>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</si>
  <si>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</si>
  <si>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</si>
  <si>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</si>
  <si>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</si>
  <si>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</si>
  <si>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</si>
  <si>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</si>
  <si>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</si>
  <si>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</si>
  <si>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</si>
  <si>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</si>
  <si>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</si>
  <si>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</si>
  <si>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</si>
  <si>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</si>
  <si>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</si>
  <si>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</si>
  <si>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</si>
  <si>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</si>
  <si>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</si>
  <si>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</si>
  <si>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</si>
  <si>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</si>
  <si>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</si>
  <si>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</si>
  <si>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</si>
  <si>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</si>
  <si>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</si>
  <si>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</si>
  <si>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</si>
  <si>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</si>
  <si>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</si>
  <si>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</si>
  <si>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</si>
  <si>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</si>
  <si>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</si>
  <si>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</si>
  <si>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</si>
  <si>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</si>
  <si>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</si>
  <si>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</si>
  <si>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</si>
  <si>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</si>
  <si>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</si>
  <si>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</si>
  <si>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</si>
  <si>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</si>
  <si>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</si>
  <si>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</si>
  <si>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</si>
  <si>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</si>
  <si>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</si>
  <si>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</si>
  <si>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</si>
  <si>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</si>
  <si>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</si>
  <si>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</si>
  <si>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</si>
  <si>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</si>
  <si>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</si>
  <si>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</si>
  <si>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</si>
  <si>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</si>
  <si>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</si>
  <si>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</si>
  <si>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</si>
  <si>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</si>
  <si>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</si>
  <si>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</si>
  <si>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</si>
  <si>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</si>
  <si>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</si>
  <si>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</si>
  <si>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</si>
  <si>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</si>
  <si>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</si>
  <si>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</si>
  <si>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</si>
  <si>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</si>
  <si>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</si>
  <si>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</si>
  <si>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</si>
  <si>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</si>
  <si>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</si>
  <si>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</si>
  <si>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</si>
  <si>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</si>
  <si>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</si>
  <si>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</si>
  <si>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</si>
  <si>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</si>
  <si>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</si>
  <si>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</si>
  <si>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</si>
  <si>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</si>
  <si>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</si>
  <si>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</si>
  <si>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</si>
  <si>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</si>
  <si>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</si>
  <si>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</si>
  <si>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</si>
  <si>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</si>
  <si>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</si>
  <si>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</si>
  <si>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</si>
  <si>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</si>
  <si>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</si>
  <si>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</si>
  <si>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</si>
  <si>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</si>
  <si>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</si>
  <si>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</si>
  <si>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</si>
  <si>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</si>
  <si>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</si>
  <si>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</si>
  <si>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</si>
  <si>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</si>
  <si>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</si>
  <si>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</si>
  <si>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</si>
  <si>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</si>
  <si>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</si>
  <si>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</si>
  <si>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</si>
  <si>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</si>
  <si>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</si>
  <si>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</si>
  <si>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</si>
  <si>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</si>
  <si>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</si>
  <si>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</si>
  <si>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</si>
  <si>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</si>
  <si>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</si>
  <si>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</si>
  <si>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</si>
  <si>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</si>
  <si>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</si>
  <si>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</si>
  <si>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</si>
  <si>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</si>
  <si>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</si>
  <si>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</si>
  <si>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</si>
  <si>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</si>
  <si>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</si>
  <si>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</si>
  <si>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</si>
  <si>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</si>
  <si>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</si>
  <si>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</si>
  <si>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</si>
  <si>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</si>
  <si>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</si>
  <si>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</si>
  <si>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</si>
  <si>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</si>
  <si>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</si>
  <si>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</si>
  <si>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</si>
  <si>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</si>
  <si>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</si>
  <si>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</si>
  <si>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</si>
  <si>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</si>
  <si>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</si>
  <si>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</si>
  <si>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</si>
  <si>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</si>
  <si>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</si>
  <si>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</si>
  <si>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</si>
  <si>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</si>
  <si>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</si>
  <si>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</si>
  <si>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</si>
  <si>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</si>
  <si>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</si>
  <si>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</si>
  <si>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</si>
  <si>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</si>
  <si>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</si>
  <si>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</si>
  <si>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</si>
  <si>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</si>
  <si>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</si>
  <si>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</si>
  <si>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</si>
  <si>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</si>
  <si>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</si>
  <si>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</si>
  <si>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</si>
  <si>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</si>
  <si>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</si>
  <si>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</si>
  <si>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</si>
  <si>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</si>
  <si>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</si>
  <si>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</si>
  <si>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</si>
  <si>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</si>
  <si>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</si>
  <si>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</si>
  <si>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</si>
  <si>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</si>
  <si>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</si>
  <si>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</si>
  <si>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</si>
  <si>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</si>
  <si>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</si>
  <si>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</si>
  <si>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</si>
  <si>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</si>
  <si>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</si>
  <si>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</si>
  <si>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</si>
  <si>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</si>
  <si>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</si>
  <si>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</si>
  <si>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</si>
  <si>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</si>
  <si>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</si>
  <si>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</si>
  <si>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</si>
  <si>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</si>
  <si>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</si>
  <si>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</si>
  <si>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</si>
  <si>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</si>
  <si>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</si>
  <si>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</si>
  <si>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</si>
  <si>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</si>
  <si>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</si>
  <si>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</si>
  <si>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</si>
  <si>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</si>
  <si>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</si>
  <si>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</si>
  <si>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</si>
  <si>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</si>
  <si>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</si>
  <si>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</si>
  <si>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</si>
  <si>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</si>
  <si>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</si>
  <si>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</si>
  <si>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</si>
  <si>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</si>
  <si>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</si>
  <si>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</si>
  <si>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</si>
  <si>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</si>
  <si>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</si>
  <si>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</si>
  <si>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</si>
  <si>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</si>
  <si>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</si>
  <si>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</si>
  <si>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</si>
  <si>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</si>
  <si>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</si>
  <si>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</si>
  <si>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</si>
  <si>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</si>
  <si>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</si>
  <si>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</si>
  <si>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</si>
  <si>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</si>
  <si>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</si>
  <si>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</si>
  <si>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</si>
  <si>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</si>
  <si>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</si>
  <si>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</si>
  <si>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</si>
  <si>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</si>
  <si>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</si>
  <si>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</si>
  <si>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</si>
  <si>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</si>
  <si>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</si>
  <si>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</si>
  <si>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</si>
  <si>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</si>
  <si>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</si>
  <si>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</si>
  <si>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</si>
  <si>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</si>
  <si>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</si>
  <si>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</si>
  <si>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</si>
  <si>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</si>
  <si>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</si>
  <si>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</si>
  <si>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</si>
  <si>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</si>
  <si>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</si>
  <si>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</si>
  <si>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</si>
  <si>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</si>
  <si>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</si>
  <si>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</si>
  <si>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</si>
  <si>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</si>
  <si>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</si>
  <si>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</si>
  <si>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</si>
  <si>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</si>
  <si>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</si>
  <si>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</si>
  <si>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</si>
  <si>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</si>
  <si>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</si>
  <si>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</si>
  <si>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</si>
  <si>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</si>
  <si>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</si>
  <si>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</si>
  <si>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</si>
  <si>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</si>
  <si>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</si>
  <si>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</si>
  <si>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</si>
  <si>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</si>
  <si>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</si>
  <si>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</si>
  <si>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</si>
  <si>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</si>
  <si>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</si>
  <si>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</si>
  <si>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</si>
  <si>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</si>
  <si>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</si>
  <si>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</si>
  <si>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</si>
  <si>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</si>
  <si>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</si>
  <si>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</si>
  <si>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</si>
  <si>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</si>
  <si>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</si>
  <si>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</si>
  <si>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</si>
  <si>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</si>
  <si>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</si>
  <si>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</si>
  <si>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</si>
  <si>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</si>
  <si>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</si>
  <si>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</si>
  <si>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</si>
  <si>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</si>
  <si>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</si>
  <si>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</si>
  <si>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</si>
  <si>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</si>
  <si>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</si>
  <si>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</si>
  <si>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</si>
  <si>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</si>
  <si>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</si>
  <si>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</si>
  <si>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</si>
  <si>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</si>
  <si>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</si>
  <si>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</si>
  <si>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</si>
  <si>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</si>
  <si>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</si>
  <si>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</si>
  <si>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</si>
  <si>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</si>
  <si>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</si>
  <si>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</si>
  <si>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</si>
  <si>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</si>
  <si>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</si>
  <si>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</si>
  <si>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</si>
  <si>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</si>
  <si>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</si>
  <si>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</si>
  <si>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</si>
  <si>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</si>
  <si>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</si>
  <si>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</si>
  <si>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</si>
  <si>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</si>
  <si>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</si>
  <si>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</si>
  <si>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</si>
  <si>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</si>
  <si>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</si>
  <si>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</si>
  <si>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</si>
  <si>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</si>
  <si>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</si>
  <si>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</si>
  <si>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</si>
  <si>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</si>
  <si>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</si>
  <si>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</si>
  <si>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</si>
  <si>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</si>
  <si>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</si>
  <si>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</si>
  <si>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</si>
  <si>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</si>
  <si>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</si>
  <si>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</si>
  <si>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</si>
  <si>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</si>
  <si>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</si>
  <si>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</si>
  <si>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</si>
  <si>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</si>
  <si>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</si>
  <si>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</si>
  <si>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</si>
  <si>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</si>
  <si>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</si>
  <si>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</si>
  <si>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</si>
  <si>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</si>
  <si>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</si>
  <si>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</si>
  <si>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</si>
  <si>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</si>
  <si>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</si>
  <si>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</si>
  <si>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</si>
  <si>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</si>
  <si>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</si>
  <si>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</si>
  <si>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</si>
  <si>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</si>
  <si>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</si>
  <si>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</si>
  <si>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</si>
  <si>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</si>
  <si>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</si>
  <si>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</si>
  <si>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</si>
  <si>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</si>
  <si>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</si>
  <si>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</si>
  <si>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</si>
  <si>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</si>
  <si>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</si>
  <si>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</si>
  <si>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</si>
  <si>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</si>
  <si>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</si>
  <si>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</si>
  <si>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</si>
  <si>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</si>
  <si>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</si>
  <si>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</si>
  <si>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</si>
  <si>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</si>
  <si>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</si>
  <si>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</si>
  <si>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</si>
  <si>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</si>
  <si>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</si>
  <si>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</si>
  <si>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</si>
  <si>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</si>
  <si>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</si>
  <si>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</si>
  <si>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</si>
  <si>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</si>
  <si>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</si>
  <si>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</si>
  <si>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</si>
  <si>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</si>
  <si>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</si>
  <si>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</si>
  <si>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</si>
  <si>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</si>
  <si>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</si>
  <si>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</si>
  <si>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</si>
  <si>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</si>
  <si>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</si>
  <si>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</si>
  <si>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</si>
  <si>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</si>
  <si>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</si>
  <si>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</si>
  <si>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</si>
  <si>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</si>
  <si>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</si>
  <si>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</si>
  <si>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</si>
  <si>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</si>
  <si>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</si>
  <si>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</si>
  <si>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</si>
  <si>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</si>
  <si>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</si>
  <si>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</si>
  <si>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</si>
  <si>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</si>
  <si>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</si>
  <si>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</si>
  <si>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</si>
  <si>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</si>
  <si>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</si>
  <si>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</si>
  <si>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</si>
  <si>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</si>
  <si>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</si>
  <si>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</si>
  <si>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</si>
  <si>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</si>
  <si>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</si>
  <si>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</si>
  <si>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</si>
  <si>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</si>
  <si>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</si>
  <si>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</si>
  <si>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</si>
  <si>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</si>
  <si>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</si>
  <si>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</si>
  <si>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</si>
  <si>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</si>
  <si>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</si>
  <si>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</si>
  <si>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</si>
  <si>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</si>
  <si>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</si>
  <si>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</si>
  <si>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</si>
  <si>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</si>
  <si>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</si>
  <si>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</si>
  <si>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</si>
  <si>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</si>
  <si>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</si>
  <si>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</si>
  <si>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</si>
  <si>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</si>
  <si>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</si>
  <si>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</si>
  <si>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</si>
  <si>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</si>
  <si>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</si>
  <si>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</si>
  <si>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</si>
  <si>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</si>
  <si>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</si>
  <si>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</si>
  <si>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</si>
  <si>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</si>
  <si>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</si>
  <si>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</si>
  <si>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</si>
  <si>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</si>
  <si>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</si>
  <si>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</si>
  <si>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</si>
  <si>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</si>
  <si>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</si>
  <si>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</si>
  <si>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</si>
  <si>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</si>
  <si>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</si>
  <si>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</si>
  <si>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</si>
  <si>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</si>
  <si>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</si>
  <si>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</si>
  <si>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</si>
  <si>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</si>
  <si>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</si>
  <si>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</si>
  <si>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</si>
  <si>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</si>
  <si>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</si>
  <si>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</si>
  <si>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</si>
  <si>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</si>
  <si>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</si>
  <si>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</si>
  <si>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</si>
  <si>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</si>
  <si>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</si>
  <si>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</si>
  <si>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</si>
  <si>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</si>
  <si>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</si>
  <si>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</si>
  <si>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</si>
  <si>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</si>
  <si>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</si>
  <si>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</si>
  <si>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</si>
  <si>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</si>
  <si>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</si>
  <si>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</si>
  <si>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</si>
  <si>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</si>
  <si>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</si>
  <si>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</si>
  <si>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</si>
  <si>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</si>
  <si>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</si>
  <si>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</si>
  <si>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</si>
  <si>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</si>
  <si>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</si>
  <si>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</si>
  <si>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</si>
  <si>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</si>
  <si>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</si>
  <si>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</si>
  <si>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</si>
  <si>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</si>
  <si>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</si>
  <si>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</si>
  <si>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</si>
  <si>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</si>
  <si>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</si>
  <si>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</si>
  <si>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</si>
  <si>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</si>
  <si>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</si>
  <si>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</si>
  <si>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</si>
  <si>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</si>
  <si>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</si>
  <si>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</si>
  <si>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</si>
  <si>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</si>
  <si>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</si>
  <si>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</si>
  <si>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</si>
  <si>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</si>
  <si>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</si>
  <si>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</si>
  <si>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</si>
  <si>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</si>
  <si>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</si>
  <si>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</si>
  <si>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</si>
  <si>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</si>
  <si>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</si>
  <si>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</si>
  <si>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</si>
  <si>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</si>
  <si>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</si>
  <si>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</si>
  <si>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</si>
  <si>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</si>
  <si>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</si>
  <si>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</si>
  <si>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</si>
  <si>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</si>
  <si>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</si>
  <si>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</si>
  <si>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</si>
  <si>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</si>
  <si>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</si>
  <si>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</si>
  <si>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</si>
  <si>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</si>
  <si>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</si>
  <si>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</si>
  <si>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</si>
  <si>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</si>
  <si>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</si>
  <si>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</si>
  <si>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</si>
  <si>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</si>
  <si>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</si>
  <si>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</si>
  <si>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</si>
  <si>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</si>
  <si>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</si>
  <si>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</si>
  <si>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</si>
  <si>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</si>
  <si>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</si>
  <si>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</si>
  <si>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</si>
  <si>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</si>
  <si>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</si>
  <si>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</si>
  <si>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</si>
  <si>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</si>
  <si>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</si>
  <si>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</si>
  <si>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</si>
  <si>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</si>
  <si>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</si>
  <si>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</si>
  <si>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</si>
  <si>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</si>
  <si>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</si>
  <si>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</si>
  <si>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</si>
  <si>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</si>
  <si>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</si>
  <si>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</si>
  <si>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</si>
  <si>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</si>
  <si>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</si>
  <si>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</si>
  <si>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</si>
  <si>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</si>
  <si>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</si>
  <si>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</si>
  <si>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</si>
  <si>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</si>
  <si>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</si>
  <si>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</si>
  <si>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</si>
  <si>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</si>
  <si>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</si>
  <si>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</si>
  <si>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</si>
  <si>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</si>
  <si>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</si>
  <si>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</si>
  <si>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</si>
  <si>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</si>
  <si>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</si>
  <si>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</si>
  <si>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</si>
  <si>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</si>
  <si>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</si>
  <si>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</si>
  <si>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</si>
  <si>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</si>
  <si>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</si>
  <si>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</si>
  <si>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</si>
  <si>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</si>
  <si>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</si>
  <si>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</si>
  <si>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</si>
  <si>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</si>
  <si>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</si>
  <si>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</si>
  <si>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</si>
  <si>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</si>
  <si>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</si>
  <si>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</si>
  <si>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</si>
  <si>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</si>
  <si>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</si>
  <si>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</si>
  <si>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</si>
  <si>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</si>
  <si>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</si>
  <si>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</si>
  <si>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</si>
  <si>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</si>
  <si>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</si>
  <si>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</si>
  <si>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</si>
  <si>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</si>
  <si>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</si>
  <si>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</si>
  <si>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</si>
  <si>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</si>
  <si>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</si>
  <si>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</si>
  <si>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</si>
  <si>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</si>
  <si>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</si>
  <si>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</si>
  <si>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</si>
  <si>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</si>
  <si>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</si>
  <si>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</si>
  <si>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</si>
  <si>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</si>
  <si>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</si>
  <si>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</si>
  <si>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</si>
  <si>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</si>
  <si>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</si>
  <si>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</si>
  <si>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</si>
  <si>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</si>
  <si>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</si>
  <si>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</si>
  <si>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</si>
  <si>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</si>
  <si>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</si>
  <si>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</si>
  <si>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</si>
  <si>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</si>
  <si>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</si>
  <si>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</si>
  <si>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</si>
  <si>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</si>
  <si>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</si>
  <si>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</si>
  <si>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</si>
  <si>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</si>
  <si>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</si>
  <si>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</si>
  <si>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</si>
  <si>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</si>
  <si>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</si>
  <si>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</si>
  <si>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</si>
  <si>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</si>
  <si>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</si>
  <si>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</si>
  <si>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</si>
  <si>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</si>
  <si>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</si>
  <si>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</si>
  <si>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</si>
  <si>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</si>
  <si>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</si>
  <si>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</si>
  <si>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</si>
  <si>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</si>
  <si>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</si>
  <si>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</si>
  <si>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</si>
  <si>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</si>
  <si>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</si>
  <si>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</si>
  <si>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</si>
  <si>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</si>
  <si>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</si>
  <si>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</si>
  <si>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</si>
  <si>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</si>
  <si>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</si>
  <si>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</si>
  <si>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</si>
  <si>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</si>
  <si>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</si>
  <si>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</si>
  <si>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</si>
  <si>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</si>
  <si>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</si>
  <si>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</si>
  <si>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</si>
  <si>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</si>
  <si>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</si>
  <si>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</si>
  <si>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</si>
  <si>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</si>
  <si>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</si>
  <si>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</si>
  <si>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</si>
  <si>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</si>
  <si>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</si>
  <si>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</si>
  <si>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</si>
  <si>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</si>
  <si>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</si>
  <si>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</si>
  <si>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</si>
  <si>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</si>
  <si>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</si>
  <si>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</si>
  <si>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</si>
  <si>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</si>
  <si>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</si>
  <si>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</si>
  <si>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</si>
  <si>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</si>
  <si>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</si>
  <si>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</si>
  <si>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</si>
  <si>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</si>
  <si>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</si>
  <si>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</si>
  <si>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</si>
  <si>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</si>
  <si>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</si>
  <si>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</si>
  <si>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</si>
  <si>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</si>
  <si>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</si>
  <si>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</si>
  <si>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</si>
  <si>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</si>
  <si>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</si>
  <si>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</si>
  <si>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</si>
  <si>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</si>
  <si>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</si>
  <si>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</si>
  <si>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</si>
  <si>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</si>
  <si>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</si>
  <si>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</si>
  <si>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</si>
  <si>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</si>
  <si>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</si>
  <si>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</si>
  <si>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</si>
  <si>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</si>
  <si>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</si>
  <si>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</si>
  <si>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</si>
  <si>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</si>
  <si>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</si>
  <si>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</si>
  <si>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</si>
  <si>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</si>
  <si>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</si>
  <si>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</si>
  <si>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</si>
  <si>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</si>
  <si>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</si>
  <si>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</si>
  <si>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</si>
  <si>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</si>
  <si>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</si>
  <si>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</si>
  <si>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</si>
  <si>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</si>
  <si>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</si>
  <si>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</si>
  <si>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</si>
  <si>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</si>
  <si>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</si>
  <si>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</si>
  <si>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</si>
  <si>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</si>
  <si>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</si>
  <si>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</si>
  <si>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</si>
  <si>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</si>
  <si>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</si>
  <si>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</si>
  <si>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</si>
  <si>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</si>
  <si>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</si>
  <si>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</si>
  <si>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</si>
  <si>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</si>
  <si>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</si>
  <si>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</si>
  <si>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</si>
  <si>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</si>
  <si>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</si>
  <si>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</si>
  <si>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</si>
  <si>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</si>
  <si>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</si>
  <si>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</si>
  <si>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</si>
  <si>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</si>
  <si>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</si>
  <si>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</si>
  <si>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</si>
  <si>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</si>
  <si>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</si>
  <si>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</si>
  <si>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</si>
  <si>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</si>
  <si>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</si>
  <si>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</si>
  <si>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</si>
  <si>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</si>
  <si>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</si>
  <si>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</si>
  <si>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</si>
  <si>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</si>
  <si>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</si>
  <si>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</si>
  <si>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</si>
  <si>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</si>
  <si>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</si>
  <si>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</si>
  <si>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</si>
  <si>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</si>
  <si>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</si>
  <si>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</si>
  <si>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</si>
  <si>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</si>
  <si>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</si>
  <si>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</si>
  <si>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</si>
  <si>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</si>
  <si>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</si>
  <si>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</si>
  <si>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</si>
  <si>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</si>
  <si>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</si>
  <si>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</si>
  <si>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</si>
  <si>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</si>
  <si>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</si>
  <si>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</si>
  <si>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</si>
  <si>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</si>
  <si>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</si>
  <si>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</si>
  <si>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</si>
  <si>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</si>
  <si>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</si>
  <si>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</si>
  <si>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</si>
  <si>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</si>
  <si>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</si>
  <si>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</si>
  <si>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</si>
  <si>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</si>
  <si>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</si>
  <si>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</si>
  <si>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</si>
  <si>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</si>
  <si>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</si>
  <si>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</si>
  <si>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</si>
  <si>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</si>
  <si>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</si>
  <si>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</si>
  <si>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</si>
  <si>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</si>
  <si>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</si>
  <si>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</si>
  <si>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</si>
  <si>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</si>
  <si>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</si>
  <si>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</si>
  <si>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</si>
  <si>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</si>
  <si>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</si>
  <si>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</si>
  <si>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</si>
  <si>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</si>
  <si>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</si>
  <si>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</si>
  <si>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</si>
  <si>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</si>
  <si>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</si>
  <si>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</si>
  <si>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</si>
  <si>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</si>
  <si>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</si>
  <si>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</si>
  <si>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</si>
  <si>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</si>
  <si>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</si>
  <si>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</si>
  <si>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</si>
  <si>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</si>
  <si>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</si>
  <si>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</si>
  <si>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</si>
  <si>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</si>
  <si>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</si>
  <si>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</si>
  <si>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</si>
  <si>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</si>
  <si>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</si>
  <si>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</si>
  <si>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</si>
  <si>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</si>
  <si>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</si>
  <si>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</si>
  <si>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</si>
  <si>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</si>
  <si>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</si>
  <si>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</si>
  <si>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</si>
  <si>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</si>
  <si>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</si>
  <si>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</si>
  <si>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</si>
  <si>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</si>
  <si>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</si>
  <si>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</si>
  <si>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</si>
  <si>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</si>
  <si>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</si>
  <si>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</si>
  <si>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</si>
  <si>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</si>
  <si>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</si>
  <si>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</si>
  <si>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</si>
  <si>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</si>
  <si>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</si>
  <si>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</si>
  <si>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</si>
  <si>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</si>
  <si>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</si>
  <si>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</si>
  <si>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</si>
  <si>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</si>
  <si>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</si>
  <si>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</si>
  <si>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</si>
  <si>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</si>
  <si>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</si>
  <si>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</si>
  <si>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</si>
  <si>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</si>
  <si>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</si>
  <si>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</si>
  <si>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</si>
  <si>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</si>
  <si>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</si>
  <si>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</si>
  <si>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</si>
  <si>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</si>
  <si>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</si>
  <si>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</si>
  <si>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</si>
  <si>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</si>
  <si>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</si>
  <si>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</si>
  <si>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</si>
  <si>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</si>
  <si>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</si>
  <si>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</si>
  <si>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</si>
  <si>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</si>
  <si>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</si>
  <si>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</si>
  <si>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</si>
  <si>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</si>
  <si>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</si>
  <si>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</si>
  <si>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</si>
  <si>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</si>
  <si>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</si>
  <si>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</si>
  <si>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</si>
  <si>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</si>
  <si>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</si>
  <si>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</si>
  <si>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</si>
  <si>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</si>
  <si>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</si>
  <si>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</si>
  <si>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</si>
  <si>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</si>
  <si>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</si>
  <si>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</si>
  <si>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</si>
  <si>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</si>
  <si>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</si>
  <si>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</si>
  <si>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</si>
  <si>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</si>
  <si>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</si>
  <si>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</si>
  <si>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</si>
  <si>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</si>
  <si>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</si>
  <si>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</si>
  <si>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</si>
  <si>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</si>
  <si>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</si>
  <si>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</si>
  <si>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</si>
  <si>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</si>
  <si>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</si>
  <si>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</si>
  <si>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</si>
  <si>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</si>
  <si>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</si>
  <si>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</si>
  <si>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</si>
  <si>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</si>
  <si>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</si>
  <si>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</si>
  <si>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</si>
  <si>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</si>
  <si>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</si>
  <si>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</si>
  <si>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</si>
  <si>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</si>
  <si>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</si>
  <si>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</si>
  <si>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</si>
  <si>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</si>
  <si>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</si>
  <si>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</si>
  <si>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</si>
  <si>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</si>
  <si>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</si>
  <si>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</si>
  <si>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</si>
  <si>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</si>
  <si>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</si>
  <si>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</si>
  <si>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</si>
  <si>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</si>
  <si>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</si>
  <si>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</si>
  <si>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</si>
  <si>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</si>
  <si>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</si>
  <si>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</si>
  <si>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</si>
  <si>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</si>
  <si>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</si>
  <si>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</si>
  <si>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</si>
  <si>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</si>
  <si>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</si>
  <si>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</si>
  <si>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</si>
  <si>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</si>
  <si>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</si>
  <si>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</si>
  <si>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</si>
  <si>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</si>
  <si>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</si>
  <si>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</si>
  <si>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</si>
  <si>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</si>
  <si>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</si>
  <si>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</si>
  <si>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</si>
  <si>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</si>
  <si>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</si>
  <si>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</si>
  <si>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</si>
  <si>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</si>
  <si>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</si>
  <si>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</si>
  <si>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</si>
  <si>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</si>
  <si>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</si>
  <si>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</si>
  <si>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</si>
  <si>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</si>
  <si>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</si>
  <si>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</si>
  <si>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</si>
  <si>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</si>
  <si>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</si>
  <si>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</si>
  <si>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</si>
  <si>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</si>
  <si>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</si>
  <si>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</si>
  <si>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</si>
  <si>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</si>
  <si>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</si>
  <si>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</si>
  <si>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</si>
  <si>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</si>
  <si>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</si>
  <si>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</si>
  <si>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</si>
  <si>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</si>
  <si>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</si>
  <si>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</si>
  <si>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</si>
  <si>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</si>
  <si>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</si>
  <si>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</si>
  <si>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</si>
  <si>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</si>
  <si>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</si>
  <si>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</si>
  <si>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</si>
  <si>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</si>
  <si>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</si>
  <si>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</si>
  <si>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</si>
  <si>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</si>
  <si>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</si>
  <si>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</si>
  <si>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</si>
  <si>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</si>
  <si>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</si>
  <si>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</si>
  <si>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</si>
  <si>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</si>
  <si>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</si>
  <si>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</si>
  <si>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</si>
  <si>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</si>
  <si>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</si>
  <si>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</si>
  <si>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</si>
  <si>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</si>
  <si>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</si>
  <si>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</si>
  <si>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</si>
  <si>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</si>
  <si>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</si>
  <si>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</si>
  <si>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</si>
  <si>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</si>
  <si>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</si>
  <si>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</si>
  <si>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</si>
  <si>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</si>
  <si>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</si>
  <si>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</si>
  <si>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</si>
  <si>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</si>
  <si>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</si>
  <si>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</si>
  <si>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</si>
  <si>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</si>
  <si>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</si>
  <si>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</si>
  <si>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</si>
  <si>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</si>
  <si>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</si>
  <si>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</si>
  <si>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</si>
  <si>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</si>
  <si>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</si>
  <si>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</si>
  <si>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</si>
  <si>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</si>
  <si>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</si>
  <si>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</si>
  <si>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</si>
  <si>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</si>
  <si>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</si>
  <si>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</si>
  <si>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</si>
  <si>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</si>
  <si>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</si>
  <si>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</si>
  <si>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</si>
  <si>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</si>
  <si>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</si>
  <si>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</si>
  <si>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</si>
  <si>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</si>
  <si>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</si>
  <si>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</si>
  <si>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</si>
  <si>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</si>
  <si>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</si>
  <si>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</si>
  <si>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</si>
  <si>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</si>
  <si>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</si>
  <si>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</si>
  <si>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</si>
  <si>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</si>
  <si>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</si>
  <si>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</si>
  <si>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</si>
  <si>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</si>
  <si>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</si>
  <si>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</si>
  <si>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</si>
  <si>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</si>
  <si>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</si>
  <si>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</si>
  <si>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</si>
  <si>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</si>
  <si>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</si>
  <si>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</si>
  <si>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</si>
  <si>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</si>
  <si>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</si>
  <si>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</si>
  <si>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</si>
  <si>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</si>
  <si>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</si>
  <si>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</si>
  <si>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</si>
  <si>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</si>
  <si>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</si>
  <si>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</si>
  <si>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</si>
  <si>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</si>
  <si>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</si>
  <si>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</si>
  <si>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</si>
  <si>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</si>
  <si>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</si>
  <si>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</si>
  <si>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</si>
  <si>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</si>
  <si>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</si>
  <si>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</si>
  <si>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</si>
  <si>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</si>
  <si>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</si>
  <si>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</si>
  <si>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</si>
  <si>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</si>
  <si>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</si>
  <si>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</si>
  <si>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</si>
  <si>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</si>
  <si>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</si>
  <si>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</si>
  <si>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</si>
  <si>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</si>
  <si>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</si>
  <si>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</si>
  <si>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</si>
  <si>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</si>
  <si>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</si>
  <si>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</si>
  <si>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</si>
  <si>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</si>
  <si>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</si>
  <si>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</si>
  <si>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</si>
  <si>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</si>
  <si>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</si>
  <si>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</si>
  <si>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</si>
  <si>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</si>
  <si>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</si>
  <si>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</si>
  <si>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</si>
  <si>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</si>
  <si>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</si>
  <si>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</si>
  <si>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</si>
  <si>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</si>
  <si>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</si>
  <si>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</si>
  <si>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</si>
  <si>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</si>
  <si>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</si>
  <si>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</si>
  <si>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</si>
  <si>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</si>
  <si>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</si>
  <si>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</si>
  <si>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</si>
  <si>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</si>
  <si>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</si>
  <si>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</si>
  <si>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</si>
  <si>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</si>
  <si>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</si>
  <si>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</si>
  <si>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</si>
  <si>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</si>
  <si>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</si>
  <si>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</si>
  <si>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</si>
  <si>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</si>
  <si>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</si>
  <si>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</si>
  <si>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</si>
  <si>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</si>
  <si>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</si>
  <si>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</si>
  <si>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</si>
  <si>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</si>
  <si>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</si>
  <si>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</si>
  <si>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</si>
  <si>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</si>
  <si>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</si>
  <si>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</si>
  <si>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</si>
  <si>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</si>
  <si>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</si>
  <si>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</si>
  <si>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</si>
  <si>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</si>
  <si>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</si>
  <si>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</si>
  <si>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</si>
  <si>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</si>
  <si>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</si>
  <si>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</si>
  <si>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</si>
  <si>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</si>
  <si>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</si>
  <si>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</si>
  <si>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</si>
  <si>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</si>
  <si>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</si>
  <si>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</si>
  <si>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</si>
  <si>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</si>
  <si>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</si>
  <si>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</si>
  <si>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</si>
  <si>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</si>
  <si>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</si>
  <si>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</si>
  <si>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</si>
  <si>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</si>
  <si>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</si>
  <si>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</si>
  <si>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</si>
  <si>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</si>
  <si>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</si>
  <si>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</si>
  <si>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</si>
  <si>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</si>
  <si>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</si>
  <si>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</si>
  <si>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</si>
  <si>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</si>
  <si>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</si>
  <si>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</si>
  <si>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</si>
  <si>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</si>
  <si>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</si>
  <si>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</si>
  <si>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</si>
  <si>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</si>
  <si>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</si>
  <si>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</si>
  <si>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</si>
  <si>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</si>
  <si>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</si>
  <si>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</si>
  <si>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</si>
  <si>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</si>
  <si>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</si>
  <si>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</si>
  <si>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</si>
  <si>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</si>
  <si>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</si>
  <si>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</si>
  <si>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</si>
  <si>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</si>
  <si>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</si>
  <si>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</si>
  <si>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</si>
  <si>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</si>
  <si>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</si>
  <si>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</si>
  <si>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</si>
  <si>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</si>
  <si>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</si>
  <si>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</si>
  <si>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</si>
  <si>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</si>
  <si>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</si>
  <si>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</si>
  <si>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</si>
  <si>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</si>
  <si>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</si>
  <si>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</si>
  <si>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</si>
  <si>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</si>
  <si>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</si>
  <si>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</si>
  <si>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</si>
  <si>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</si>
  <si>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</si>
  <si>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</si>
  <si>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</si>
  <si>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</si>
  <si>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</si>
  <si>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</si>
  <si>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</si>
  <si>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</si>
  <si>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</si>
  <si>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</si>
  <si>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</si>
  <si>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</si>
  <si>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</si>
  <si>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</si>
  <si>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</si>
  <si>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</si>
  <si>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</si>
  <si>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</si>
  <si>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</si>
  <si>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</si>
  <si>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</si>
  <si>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</si>
  <si>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</si>
  <si>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</si>
  <si>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</si>
  <si>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</si>
  <si>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</si>
  <si>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</si>
  <si>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</si>
  <si>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</si>
  <si>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</si>
  <si>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</si>
  <si>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</si>
  <si>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</si>
  <si>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</si>
  <si>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</si>
  <si>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</si>
  <si>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</si>
  <si>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</si>
  <si>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</si>
  <si>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</si>
  <si>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</si>
  <si>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</si>
  <si>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</si>
  <si>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</si>
  <si>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</si>
  <si>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</si>
  <si>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</si>
  <si>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</si>
  <si>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</si>
  <si>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</si>
  <si>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</si>
  <si>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</si>
  <si>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</si>
  <si>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</si>
  <si>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</si>
  <si>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</si>
  <si>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</si>
  <si>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</si>
  <si>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</si>
  <si>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</si>
  <si>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</si>
  <si>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</si>
  <si>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</si>
  <si>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</si>
  <si>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</si>
  <si>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</si>
  <si>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</si>
  <si>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</si>
  <si>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</si>
  <si>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</si>
  <si>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</si>
  <si>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</si>
  <si>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</si>
  <si>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</si>
  <si>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</si>
  <si>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</si>
  <si>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</si>
  <si>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</si>
  <si>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</si>
  <si>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</si>
  <si>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</si>
  <si>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</si>
  <si>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</si>
  <si>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</si>
  <si>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</si>
  <si>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</si>
  <si>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</si>
  <si>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</si>
  <si>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</si>
  <si>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</si>
  <si>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</si>
  <si>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</si>
  <si>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</si>
  <si>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</si>
  <si>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</si>
  <si>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</si>
  <si>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</si>
  <si>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</si>
  <si>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</si>
  <si>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</si>
  <si>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</si>
  <si>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</si>
  <si>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</si>
  <si>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</si>
  <si>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</si>
  <si>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</si>
  <si>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</si>
  <si>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</si>
  <si>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</si>
  <si>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</si>
  <si>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</si>
  <si>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</si>
  <si>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</si>
  <si>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</si>
  <si>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</si>
  <si>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</si>
  <si>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</si>
  <si>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</si>
  <si>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</si>
  <si>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</si>
  <si>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</si>
  <si>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</si>
  <si>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</si>
  <si>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</si>
  <si>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</si>
  <si>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</si>
  <si>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</si>
  <si>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</si>
  <si>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</si>
  <si>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</si>
  <si>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</si>
  <si>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</si>
  <si>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</si>
  <si>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</si>
  <si>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</si>
  <si>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</si>
  <si>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</si>
  <si>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</si>
  <si>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</si>
  <si>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</si>
  <si>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</si>
  <si>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</si>
  <si>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</si>
  <si>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</si>
  <si>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</si>
  <si>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</si>
  <si>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</si>
  <si>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</si>
  <si>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</si>
  <si>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</si>
  <si>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</si>
  <si>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</si>
  <si>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</si>
  <si>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</si>
  <si>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</si>
  <si>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</si>
  <si>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</si>
  <si>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</si>
  <si>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</si>
  <si>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</si>
  <si>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</si>
  <si>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</si>
  <si>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</si>
  <si>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</si>
  <si>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</si>
  <si>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</si>
  <si>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</si>
  <si>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</si>
  <si>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</si>
  <si>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</si>
  <si>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</si>
  <si>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</si>
  <si>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</si>
  <si>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</si>
  <si>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</si>
  <si>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</si>
  <si>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</si>
  <si>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</si>
  <si>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</si>
  <si>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</si>
  <si>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</si>
  <si>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</si>
  <si>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</si>
  <si>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</si>
  <si>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</si>
  <si>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</si>
  <si>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</si>
  <si>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</si>
  <si>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</si>
  <si>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</si>
  <si>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</si>
  <si>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</si>
  <si>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</si>
  <si>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</si>
  <si>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</si>
  <si>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</si>
  <si>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</si>
  <si>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</si>
  <si>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</si>
  <si>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</si>
  <si>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</si>
  <si>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</si>
  <si>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</si>
  <si>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</si>
  <si>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</si>
  <si>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</si>
  <si>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</si>
  <si>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</si>
  <si>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</si>
  <si>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</si>
  <si>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</si>
  <si>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</si>
  <si>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</si>
  <si>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</si>
  <si>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</si>
  <si>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</si>
  <si>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</si>
  <si>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</si>
  <si>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</si>
  <si>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</si>
  <si>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</si>
  <si>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</si>
  <si>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</si>
  <si>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</si>
  <si>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</si>
  <si>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</si>
  <si>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</si>
  <si>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</si>
  <si>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</si>
  <si>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</si>
  <si>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</si>
  <si>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</si>
  <si>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</si>
  <si>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</si>
  <si>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</si>
  <si>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</si>
  <si>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</si>
  <si>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</si>
  <si>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</si>
  <si>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</si>
  <si>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</si>
  <si>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</si>
  <si>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</si>
  <si>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</si>
  <si>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</si>
  <si>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</si>
  <si>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</si>
  <si>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</si>
  <si>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</si>
  <si>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</si>
  <si>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</si>
  <si>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</si>
  <si>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</si>
  <si>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</si>
  <si>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</si>
  <si>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</si>
  <si>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</si>
  <si>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</si>
  <si>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</si>
  <si>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</si>
  <si>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</si>
  <si>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</si>
  <si>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</si>
  <si>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</si>
  <si>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</si>
  <si>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</si>
  <si>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</si>
  <si>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</si>
  <si>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</si>
  <si>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</si>
  <si>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</si>
  <si>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</si>
  <si>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</si>
  <si>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</si>
  <si>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</si>
  <si>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</si>
  <si>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</si>
  <si>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</si>
  <si>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</si>
  <si>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</si>
  <si>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</si>
  <si>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</si>
  <si>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</si>
  <si>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</si>
  <si>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</si>
  <si>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</si>
  <si>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</si>
  <si>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</si>
  <si>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</si>
  <si>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</si>
  <si>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</si>
  <si>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</si>
  <si>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</si>
  <si>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</si>
  <si>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</si>
  <si>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</si>
  <si>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</si>
  <si>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</si>
  <si>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</si>
  <si>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</si>
  <si>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</si>
  <si>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</si>
  <si>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</si>
  <si>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</si>
  <si>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</si>
  <si>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</si>
  <si>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</si>
  <si>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</si>
  <si>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</si>
  <si>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</si>
  <si>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</si>
  <si>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</si>
  <si>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</si>
  <si>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</si>
  <si>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</si>
  <si>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</si>
  <si>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</si>
  <si>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</si>
  <si>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</si>
  <si>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</si>
  <si>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</si>
  <si>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</si>
  <si>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</si>
  <si>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</si>
  <si>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</si>
  <si>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</si>
  <si>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</si>
  <si>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</si>
  <si>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</si>
  <si>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</si>
  <si>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</si>
  <si>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</si>
  <si>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</si>
  <si>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</si>
  <si>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</si>
  <si>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</si>
  <si>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</si>
  <si>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</si>
  <si>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</si>
  <si>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</si>
  <si>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</si>
  <si>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</si>
  <si>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</si>
  <si>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</si>
  <si>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</si>
  <si>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</si>
  <si>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</si>
  <si>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</si>
  <si>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</si>
  <si>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</si>
  <si>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</si>
  <si>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</si>
  <si>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</si>
  <si>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</si>
  <si>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</si>
  <si>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</si>
  <si>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</si>
  <si>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</si>
  <si>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</si>
  <si>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</si>
  <si>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</si>
  <si>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</si>
  <si>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</si>
  <si>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</si>
  <si>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</si>
  <si>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</si>
  <si>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</si>
  <si>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</si>
  <si>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</si>
  <si>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</si>
  <si>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</si>
  <si>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</si>
  <si>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</si>
  <si>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</si>
  <si>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</si>
  <si>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</si>
  <si>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</si>
  <si>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</si>
  <si>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</si>
  <si>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</si>
  <si>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</si>
  <si>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</si>
  <si>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</si>
  <si>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</si>
  <si>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</si>
  <si>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</si>
  <si>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</si>
  <si>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</si>
  <si>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</si>
  <si>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</si>
  <si>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</si>
  <si>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</si>
  <si>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</si>
  <si>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</si>
  <si>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</si>
  <si>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</si>
  <si>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</si>
  <si>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</si>
  <si>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</si>
  <si>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</si>
  <si>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</si>
  <si>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</si>
  <si>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</si>
  <si>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</si>
  <si>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</si>
  <si>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</si>
  <si>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</si>
  <si>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</si>
  <si>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</si>
  <si>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</si>
  <si>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</si>
  <si>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</si>
  <si>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</si>
  <si>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</si>
  <si>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</si>
  <si>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</si>
  <si>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</si>
  <si>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</si>
  <si>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</si>
  <si>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</si>
  <si>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</si>
  <si>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</si>
  <si>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</si>
  <si>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</si>
  <si>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</si>
  <si>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</si>
  <si>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</si>
  <si>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</si>
  <si>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</si>
  <si>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</si>
  <si>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</si>
  <si>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</si>
  <si>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</si>
  <si>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</si>
  <si>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</si>
  <si>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</si>
  <si>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</si>
  <si>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</si>
  <si>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</si>
  <si>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</si>
  <si>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</si>
  <si>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</si>
  <si>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</si>
  <si>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</si>
  <si>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</si>
  <si>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</si>
  <si>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</si>
  <si>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</si>
  <si>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</si>
  <si>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</si>
  <si>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</si>
  <si>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</si>
  <si>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</si>
  <si>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</si>
  <si>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</si>
  <si>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</si>
  <si>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</si>
  <si>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</si>
  <si>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</si>
  <si>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</si>
  <si>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</si>
  <si>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</si>
  <si>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</si>
  <si>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</si>
  <si>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</si>
  <si>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</si>
  <si>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</si>
  <si>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</si>
  <si>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</si>
  <si>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</si>
  <si>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</si>
  <si>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</si>
  <si>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</si>
  <si>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</si>
  <si>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</si>
  <si>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</si>
  <si>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</si>
  <si>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</si>
  <si>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</si>
  <si>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</si>
  <si>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</si>
  <si>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</si>
  <si>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</si>
  <si>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</si>
  <si>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</si>
  <si>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</si>
  <si>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</si>
  <si>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</si>
  <si>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</si>
  <si>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</si>
  <si>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</si>
  <si>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</si>
  <si>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</si>
  <si>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</si>
  <si>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</si>
  <si>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</si>
  <si>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</si>
  <si>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</si>
  <si>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</si>
  <si>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</si>
  <si>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</si>
  <si>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</si>
  <si>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</si>
  <si>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</si>
  <si>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</si>
  <si>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</si>
  <si>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</si>
  <si>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</si>
  <si>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</si>
  <si>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</si>
  <si>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</si>
  <si>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</si>
  <si>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</si>
  <si>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</si>
  <si>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</si>
  <si>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</si>
  <si>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</si>
  <si>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</si>
  <si>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</si>
  <si>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</si>
  <si>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</si>
  <si>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</si>
  <si>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</si>
  <si>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</si>
  <si>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</si>
  <si>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</si>
  <si>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</si>
  <si>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</si>
  <si>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</si>
  <si>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</si>
  <si>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</si>
  <si>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</si>
  <si>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</si>
  <si>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</si>
  <si>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</si>
  <si>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</si>
  <si>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</si>
  <si>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</si>
  <si>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</si>
  <si>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</si>
  <si>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</si>
  <si>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</si>
  <si>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</si>
  <si>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</si>
  <si>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</si>
  <si>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</si>
  <si>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</si>
  <si>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</si>
  <si>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</si>
  <si>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</si>
  <si>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</si>
  <si>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</si>
  <si>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</si>
  <si>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</si>
  <si>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</si>
  <si>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</si>
  <si>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</si>
  <si>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</si>
  <si>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</si>
  <si>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</si>
  <si>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</si>
  <si>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</si>
  <si>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</si>
  <si>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</si>
  <si>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</si>
  <si>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</si>
  <si>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</si>
  <si>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</si>
  <si>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</si>
  <si>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</si>
  <si>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</si>
  <si>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</si>
  <si>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</si>
  <si>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</si>
  <si>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</si>
  <si>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</si>
  <si>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</si>
  <si>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</si>
  <si>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</si>
  <si>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</si>
  <si>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</si>
  <si>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</si>
  <si>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</si>
  <si>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</si>
  <si>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</si>
  <si>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</si>
  <si>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</si>
  <si>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</si>
  <si>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</si>
  <si>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</si>
  <si>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</si>
  <si>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</si>
  <si>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</si>
  <si>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</si>
  <si>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</si>
  <si>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</si>
  <si>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</si>
  <si>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</si>
  <si>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</si>
  <si>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</si>
  <si>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</si>
  <si>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</si>
  <si>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</si>
  <si>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</si>
  <si>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</si>
  <si>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</si>
  <si>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</si>
  <si>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</si>
  <si>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</si>
  <si>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</si>
  <si>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</si>
  <si>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</si>
  <si>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</si>
  <si>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</si>
  <si>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</si>
  <si>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</si>
  <si>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</si>
  <si>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</si>
  <si>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</si>
  <si>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</si>
  <si>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</si>
  <si>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</si>
  <si>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</si>
  <si>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</si>
  <si>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</si>
  <si>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</si>
  <si>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</si>
  <si>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</si>
  <si>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</si>
  <si>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</si>
  <si>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</si>
  <si>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</si>
  <si>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</si>
  <si>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</si>
  <si>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</si>
  <si>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</si>
  <si>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</si>
  <si>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</si>
  <si>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</si>
  <si>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</si>
  <si>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</si>
  <si>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</si>
  <si>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</si>
  <si>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</si>
  <si>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</si>
  <si>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</si>
  <si>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</si>
  <si>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</si>
  <si>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</si>
  <si>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</si>
  <si>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</si>
  <si>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</si>
  <si>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</si>
  <si>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</si>
  <si>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</si>
  <si>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</si>
  <si>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</si>
  <si>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</si>
  <si>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</si>
  <si>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</si>
  <si>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</si>
  <si>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</si>
  <si>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</si>
  <si>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</si>
  <si>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</si>
  <si>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</si>
  <si>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</si>
  <si>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</si>
  <si>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</si>
  <si>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</si>
  <si>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</si>
  <si>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</si>
  <si>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</si>
  <si>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</si>
  <si>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</si>
  <si>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</si>
  <si>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</si>
  <si>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</si>
  <si>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</si>
  <si>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</si>
  <si>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</si>
  <si>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</si>
  <si>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</si>
  <si>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</si>
  <si>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</si>
  <si>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</si>
  <si>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</si>
  <si>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</si>
  <si>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</si>
  <si>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</si>
  <si>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</si>
  <si>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</si>
  <si>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</si>
  <si>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</si>
  <si>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</si>
  <si>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</si>
  <si>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</si>
  <si>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</si>
  <si>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</si>
  <si>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</si>
  <si>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</si>
  <si>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</si>
  <si>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</si>
  <si>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</si>
  <si>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</si>
  <si>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</si>
  <si>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</si>
  <si>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</si>
  <si>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</si>
  <si>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</si>
  <si>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</si>
  <si>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</si>
  <si>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</si>
  <si>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</si>
  <si>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</si>
  <si>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</si>
  <si>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</si>
  <si>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</si>
  <si>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</si>
  <si>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</si>
  <si>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</si>
  <si>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</si>
  <si>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</si>
  <si>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</si>
  <si>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</si>
  <si>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</si>
  <si>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</si>
  <si>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</si>
  <si>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</si>
  <si>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</si>
  <si>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</si>
  <si>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</si>
  <si>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</si>
  <si>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</si>
  <si>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</si>
  <si>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</si>
  <si>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</si>
  <si>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</si>
  <si>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</si>
  <si>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</si>
  <si>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</si>
  <si>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</si>
  <si>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</si>
  <si>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</si>
  <si>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</si>
  <si>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</si>
  <si>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</si>
  <si>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</si>
  <si>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</si>
  <si>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</si>
  <si>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</si>
  <si>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</si>
  <si>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</si>
  <si>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</si>
  <si>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</si>
  <si>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</si>
  <si>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</si>
  <si>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</si>
  <si>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</si>
  <si>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</si>
  <si>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</si>
  <si>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</si>
  <si>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</si>
  <si>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</si>
  <si>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</si>
  <si>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</si>
  <si>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</si>
  <si>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</si>
  <si>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</si>
  <si>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</si>
  <si>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</si>
  <si>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</si>
  <si>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</si>
  <si>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</si>
  <si>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</si>
  <si>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</si>
  <si>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</si>
  <si>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</si>
  <si>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</si>
  <si>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</si>
  <si>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</si>
  <si>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</si>
  <si>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</si>
  <si>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</si>
  <si>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</si>
  <si>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</si>
  <si>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</si>
  <si>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</si>
  <si>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</si>
  <si>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</si>
  <si>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</si>
  <si>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</si>
  <si>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</si>
  <si>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</si>
  <si>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</si>
  <si>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</si>
  <si>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</si>
  <si>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</si>
  <si>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</si>
  <si>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</si>
  <si>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</si>
  <si>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</si>
  <si>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</si>
  <si>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</si>
  <si>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</si>
  <si>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</si>
  <si>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</si>
  <si>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</si>
  <si>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</si>
  <si>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</si>
  <si>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</si>
  <si>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</si>
  <si>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</si>
  <si>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</si>
  <si>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</si>
  <si>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</si>
  <si>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</si>
  <si>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</si>
  <si>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</si>
  <si>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</si>
  <si>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</si>
  <si>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</si>
  <si>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</si>
  <si>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</si>
  <si>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</si>
  <si>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</si>
  <si>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</si>
  <si>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</si>
  <si>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</si>
  <si>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</si>
  <si>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</si>
  <si>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</si>
  <si>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</si>
  <si>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</si>
  <si>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</si>
  <si>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</si>
  <si>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</si>
  <si>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</si>
  <si>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</si>
  <si>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</si>
  <si>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</si>
  <si>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</si>
  <si>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</si>
  <si>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</si>
  <si>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</si>
  <si>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</si>
  <si>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</si>
  <si>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</si>
  <si>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</si>
  <si>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</si>
  <si>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</si>
  <si>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</si>
  <si>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</si>
  <si>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</si>
  <si>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</si>
  <si>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</si>
  <si>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</si>
  <si>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</si>
  <si>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</si>
  <si>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</si>
  <si>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</si>
  <si>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</si>
  <si>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</si>
  <si>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</si>
  <si>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</si>
  <si>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</si>
  <si>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</si>
  <si>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</si>
  <si>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</si>
  <si>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</si>
  <si>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</si>
  <si>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</si>
  <si>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</si>
  <si>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</si>
  <si>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</si>
  <si>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</si>
  <si>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</si>
  <si>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</si>
  <si>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</si>
  <si>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</si>
  <si>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</si>
  <si>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</si>
  <si>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</si>
  <si>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</si>
  <si>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</si>
  <si>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</si>
  <si>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</si>
  <si>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</si>
  <si>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</si>
  <si>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</si>
  <si>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</si>
  <si>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</si>
  <si>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</si>
  <si>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</si>
  <si>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</si>
  <si>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</si>
  <si>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</si>
  <si>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</si>
  <si>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</si>
  <si>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</si>
  <si>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</si>
  <si>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</si>
  <si>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</si>
  <si>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</si>
  <si>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</si>
  <si>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</si>
  <si>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</si>
  <si>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</si>
  <si>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</si>
  <si>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</si>
  <si>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</si>
  <si>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</si>
  <si>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</si>
  <si>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</si>
  <si>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</si>
  <si>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</si>
  <si>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</si>
  <si>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</si>
  <si>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</si>
  <si>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</si>
  <si>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</si>
  <si>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</si>
  <si>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</si>
  <si>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</si>
  <si>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</si>
  <si>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</si>
  <si>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</si>
  <si>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</si>
  <si>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</si>
  <si>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</si>
  <si>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</si>
  <si>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</si>
  <si>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</si>
  <si>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</si>
  <si>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</si>
  <si>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</si>
  <si>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</si>
  <si>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</si>
  <si>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</si>
  <si>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</si>
  <si>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</si>
  <si>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</si>
  <si>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</si>
  <si>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</si>
  <si>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</si>
  <si>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</si>
  <si>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</si>
  <si>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</si>
  <si>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</si>
  <si>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</si>
  <si>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</si>
  <si>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</si>
  <si>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</si>
  <si>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</si>
  <si>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</si>
  <si>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</si>
  <si>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</si>
  <si>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</si>
  <si>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</si>
  <si>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</si>
  <si>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</si>
  <si>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</si>
  <si>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</si>
  <si>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</si>
  <si>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</si>
  <si>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</si>
  <si>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</si>
  <si>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</si>
  <si>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</si>
  <si>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</si>
  <si>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</si>
  <si>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</si>
  <si>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</si>
  <si>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</si>
  <si>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</si>
  <si>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</si>
  <si>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</si>
  <si>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</si>
  <si>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</si>
  <si>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</si>
  <si>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</si>
  <si>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</si>
  <si>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</si>
  <si>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</si>
  <si>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</si>
  <si>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</si>
  <si>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</si>
  <si>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</si>
  <si>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</si>
  <si>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</si>
  <si>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</si>
  <si>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</si>
  <si>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</si>
  <si>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</si>
  <si>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</si>
  <si>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</si>
  <si>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</si>
  <si>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</si>
  <si>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</si>
  <si>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</si>
  <si>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</si>
  <si>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</si>
  <si>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</si>
  <si>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</si>
  <si>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</si>
  <si>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</si>
  <si>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</si>
  <si>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</si>
  <si>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</si>
  <si>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</si>
  <si>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</si>
  <si>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</si>
  <si>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</si>
  <si>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</si>
  <si>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</si>
  <si>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</si>
  <si>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</si>
  <si>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</si>
  <si>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</si>
  <si>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</si>
  <si>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</si>
  <si>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</si>
  <si>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</si>
  <si>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</si>
  <si>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</si>
  <si>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</si>
  <si>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</si>
  <si>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</si>
  <si>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</si>
  <si>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</si>
  <si>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</si>
  <si>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</si>
  <si>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</si>
  <si>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</si>
  <si>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</si>
  <si>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</si>
  <si>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</si>
  <si>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</si>
  <si>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</si>
  <si>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</si>
  <si>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</si>
  <si>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</si>
  <si>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</si>
  <si>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</si>
  <si>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</si>
  <si>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</si>
  <si>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</si>
  <si>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</si>
  <si>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</si>
  <si>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</si>
  <si>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</si>
  <si>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</si>
  <si>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</si>
  <si>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</si>
  <si>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</si>
  <si>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</si>
  <si>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</si>
  <si>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</si>
  <si>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</si>
  <si>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</si>
  <si>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</si>
  <si>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</si>
  <si>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</si>
  <si>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</si>
  <si>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</si>
  <si>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</si>
  <si>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</si>
  <si>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</si>
  <si>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</si>
  <si>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</si>
  <si>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</si>
  <si>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</si>
  <si>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</si>
  <si>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</si>
  <si>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</si>
  <si>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</si>
  <si>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</si>
  <si>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</si>
  <si>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</si>
  <si>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</si>
  <si>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</si>
  <si>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</si>
  <si>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</si>
  <si>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</si>
  <si>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</si>
  <si>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</si>
  <si>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</si>
  <si>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</si>
  <si>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</si>
  <si>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</si>
  <si>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</si>
  <si>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</si>
  <si>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</si>
  <si>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</si>
  <si>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</si>
  <si>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</si>
  <si>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</si>
  <si>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</si>
  <si>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</si>
  <si>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</si>
  <si>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</si>
  <si>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</si>
  <si>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</si>
  <si>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</si>
  <si>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</si>
  <si>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</si>
  <si>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</si>
  <si>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</si>
  <si>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</si>
  <si>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</si>
  <si>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</si>
  <si>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</si>
  <si>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</si>
  <si>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</si>
  <si>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</si>
  <si>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</si>
  <si>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</si>
  <si>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</si>
  <si>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</si>
  <si>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</si>
  <si>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</si>
  <si>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</si>
  <si>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</si>
  <si>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</si>
  <si>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</si>
  <si>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</si>
  <si>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</si>
  <si>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</si>
  <si>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</si>
  <si>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</si>
  <si>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</si>
  <si>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</si>
  <si>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</si>
  <si>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</si>
  <si>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</si>
  <si>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</si>
  <si>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</si>
  <si>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</si>
  <si>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</si>
  <si>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</si>
  <si>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</si>
  <si>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</si>
  <si>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</si>
  <si>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</si>
  <si>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</si>
  <si>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</si>
  <si>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</si>
  <si>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</si>
  <si>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</si>
  <si>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</si>
  <si>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</si>
  <si>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</si>
  <si>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</si>
  <si>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</si>
  <si>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</si>
  <si>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</si>
  <si>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</si>
  <si>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</si>
  <si>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</si>
  <si>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</si>
  <si>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</si>
  <si>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</si>
  <si>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</si>
  <si>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</si>
  <si>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</si>
  <si>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</si>
  <si>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</si>
  <si>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</si>
  <si>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</si>
  <si>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</si>
  <si>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</si>
  <si>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</si>
  <si>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</si>
  <si>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</si>
  <si>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</si>
  <si>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</si>
  <si>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</si>
  <si>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</si>
  <si>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</si>
  <si>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</si>
  <si>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</si>
  <si>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</si>
  <si>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</si>
  <si>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</si>
  <si>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</si>
  <si>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</si>
  <si>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</si>
  <si>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</si>
  <si>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</si>
  <si>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</si>
  <si>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</si>
  <si>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</si>
  <si>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</si>
  <si>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</si>
  <si>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</si>
  <si>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</si>
  <si>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</si>
  <si>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</si>
  <si>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</si>
  <si>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</si>
  <si>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</si>
  <si>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</si>
  <si>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</si>
  <si>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</si>
  <si>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</si>
  <si>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</si>
  <si>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</si>
  <si>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</si>
  <si>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</si>
  <si>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</si>
  <si>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</si>
  <si>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</si>
  <si>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</si>
  <si>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</si>
  <si>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</si>
  <si>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</si>
  <si>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</si>
  <si>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</si>
  <si>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</si>
  <si>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</si>
  <si>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</si>
  <si>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</si>
  <si>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</si>
  <si>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</si>
  <si>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</si>
  <si>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</si>
  <si>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</si>
  <si>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</si>
  <si>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</si>
  <si>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</si>
  <si>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</si>
  <si>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</si>
  <si>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</si>
  <si>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</si>
  <si>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</si>
  <si>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</si>
  <si>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</si>
  <si>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</si>
  <si>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</si>
  <si>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</si>
  <si>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</si>
  <si>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</si>
  <si>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</si>
  <si>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</si>
  <si>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</si>
  <si>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</si>
  <si>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</si>
  <si>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</si>
  <si>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</si>
  <si>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</si>
  <si>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</si>
  <si>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</si>
  <si>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</si>
  <si>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</si>
  <si>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</si>
  <si>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</si>
  <si>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</si>
  <si>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</si>
  <si>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</si>
  <si>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</si>
  <si>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</si>
  <si>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</si>
  <si>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</si>
  <si>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</si>
  <si>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</si>
  <si>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</si>
  <si>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</si>
  <si>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</si>
  <si>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</si>
  <si>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</si>
  <si>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</si>
  <si>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</si>
  <si>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</si>
  <si>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</si>
  <si>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</si>
  <si>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</si>
  <si>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</si>
  <si>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</si>
  <si>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</si>
  <si>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</si>
  <si>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</si>
  <si>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</si>
  <si>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</si>
  <si>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</si>
  <si>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</si>
  <si>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</si>
  <si>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</si>
  <si>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</si>
  <si>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</si>
  <si>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</si>
  <si>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</si>
  <si>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</si>
  <si>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</si>
  <si>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</si>
  <si>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</si>
  <si>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</si>
  <si>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</si>
  <si>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</si>
  <si>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</si>
  <si>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</si>
  <si>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</si>
  <si>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</si>
  <si>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</si>
  <si>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</si>
  <si>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</si>
  <si>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</si>
  <si>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</si>
  <si>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</si>
  <si>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</si>
  <si>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</si>
  <si>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</si>
  <si>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</si>
  <si>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</si>
  <si>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</si>
  <si>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</si>
  <si>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</si>
  <si>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</si>
  <si>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</si>
  <si>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</si>
  <si>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</si>
  <si>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</si>
  <si>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</si>
  <si>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</si>
  <si>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</si>
  <si>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</si>
  <si>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</si>
  <si>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</si>
  <si>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</si>
  <si>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</si>
  <si>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</si>
  <si>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</si>
  <si>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</si>
  <si>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</si>
  <si>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</si>
  <si>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</si>
  <si>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</si>
  <si>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</si>
  <si>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</si>
  <si>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</si>
  <si>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</si>
  <si>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</si>
  <si>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</si>
  <si>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</si>
  <si>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</si>
  <si>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</si>
  <si>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</si>
  <si>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</si>
  <si>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</si>
  <si>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</si>
  <si>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</si>
  <si>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</si>
  <si>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</si>
  <si>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</si>
  <si>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</si>
  <si>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</si>
  <si>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</si>
  <si>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</si>
  <si>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</si>
  <si>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</si>
  <si>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</si>
  <si>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</si>
  <si>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</si>
  <si>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</si>
  <si>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</si>
  <si>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</si>
  <si>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</si>
  <si>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</si>
  <si>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</si>
  <si>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</si>
  <si>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</si>
  <si>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</si>
  <si>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</si>
  <si>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</si>
  <si>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</si>
  <si>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</si>
  <si>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</si>
  <si>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</si>
  <si>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</si>
  <si>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</si>
  <si>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</si>
  <si>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</si>
  <si>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</si>
  <si>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</si>
  <si>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</si>
  <si>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</si>
  <si>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</si>
  <si>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</si>
  <si>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</si>
  <si>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</si>
  <si>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</si>
  <si>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</si>
  <si>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</si>
  <si>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</si>
  <si>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</si>
  <si>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</si>
  <si>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</si>
  <si>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</si>
  <si>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</si>
  <si>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</si>
  <si>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</si>
  <si>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</si>
  <si>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</si>
  <si>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</si>
  <si>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</si>
  <si>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</si>
  <si>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</si>
  <si>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</si>
  <si>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</si>
  <si>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</si>
  <si>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</si>
  <si>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</si>
  <si>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</si>
  <si>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</si>
  <si>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</si>
  <si>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</si>
  <si>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</si>
  <si>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</si>
  <si>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</si>
  <si>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</si>
  <si>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</si>
  <si>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</si>
  <si>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</si>
  <si>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</si>
  <si>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</si>
  <si>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</si>
  <si>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</si>
  <si>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</si>
  <si>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</si>
  <si>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</si>
  <si>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</si>
  <si>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</si>
  <si>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</si>
  <si>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</si>
  <si>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</si>
  <si>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</si>
  <si>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</si>
  <si>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</si>
  <si>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</si>
  <si>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</si>
  <si>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</si>
  <si>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</si>
  <si>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</si>
  <si>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</si>
  <si>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</si>
  <si>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</si>
  <si>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</si>
  <si>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</si>
  <si>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</si>
  <si>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</si>
  <si>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</si>
  <si>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</si>
  <si>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</si>
  <si>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</si>
  <si>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</si>
  <si>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</si>
  <si>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</si>
  <si>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</si>
  <si>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</si>
  <si>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</si>
  <si>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</si>
  <si>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</si>
  <si>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</si>
  <si>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</si>
  <si>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</si>
  <si>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</si>
  <si>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</si>
  <si>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</si>
  <si>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</si>
  <si>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</si>
  <si>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</si>
  <si>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</si>
  <si>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</si>
  <si>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</si>
  <si>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</si>
  <si>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</si>
  <si>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</si>
  <si>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</si>
  <si>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</si>
  <si>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</si>
  <si>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</si>
  <si>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</si>
  <si>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</si>
  <si>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</si>
  <si>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</si>
  <si>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</si>
  <si>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</si>
  <si>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</si>
  <si>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</si>
  <si>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</si>
  <si>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</si>
  <si>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</si>
  <si>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</si>
  <si>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</si>
  <si>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</si>
  <si>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</si>
  <si>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</si>
  <si>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</si>
  <si>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</si>
  <si>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</si>
  <si>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</si>
  <si>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</si>
  <si>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</si>
  <si>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</si>
  <si>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</si>
  <si>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</si>
  <si>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</si>
  <si>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</si>
  <si>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</si>
  <si>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</si>
  <si>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</si>
  <si>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</si>
  <si>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</si>
  <si>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</si>
  <si>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</si>
  <si>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</si>
  <si>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</si>
  <si>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</si>
  <si>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</si>
  <si>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</si>
  <si>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</si>
  <si>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</si>
  <si>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</si>
  <si>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</si>
  <si>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</si>
  <si>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</si>
  <si>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</si>
  <si>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</si>
  <si>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</si>
  <si>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</si>
  <si>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</si>
  <si>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</si>
  <si>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</si>
  <si>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</si>
  <si>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</si>
  <si>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</si>
  <si>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</si>
  <si>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</si>
  <si>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</si>
  <si>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</si>
  <si>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</si>
  <si>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</si>
  <si>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</si>
  <si>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</si>
  <si>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</si>
  <si>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</si>
  <si>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</si>
  <si>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</si>
  <si>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</si>
  <si>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</si>
  <si>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</si>
  <si>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</si>
  <si>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</si>
  <si>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</si>
  <si>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</si>
  <si>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</si>
  <si>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</si>
  <si>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</si>
  <si>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</si>
  <si>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</si>
  <si>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</si>
  <si>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</si>
  <si>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</si>
  <si>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</si>
  <si>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</si>
  <si>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</si>
  <si>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</si>
  <si>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</si>
  <si>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</si>
  <si>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</si>
  <si>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</si>
  <si>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</si>
  <si>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</si>
  <si>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</si>
  <si>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</si>
  <si>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</si>
  <si>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</si>
  <si>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</si>
  <si>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</si>
  <si>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</si>
  <si>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</si>
  <si>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</si>
  <si>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</si>
  <si>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</si>
  <si>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</si>
  <si>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</si>
  <si>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</si>
  <si>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</si>
  <si>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</si>
  <si>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</si>
  <si>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</si>
  <si>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</si>
  <si>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</si>
  <si>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</si>
  <si>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</si>
  <si>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</si>
  <si>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</si>
  <si>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</si>
  <si>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</si>
  <si>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</si>
  <si>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</si>
  <si>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</si>
  <si>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</si>
  <si>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</si>
  <si>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</si>
  <si>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</si>
  <si>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</si>
  <si>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</si>
  <si>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</si>
  <si>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</si>
  <si>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</si>
  <si>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</si>
  <si>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</si>
  <si>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</si>
  <si>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</si>
  <si>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</si>
  <si>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</si>
  <si>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</si>
  <si>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</si>
  <si>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</si>
  <si>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</si>
  <si>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</si>
  <si>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</si>
  <si>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</si>
  <si>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</si>
  <si>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</si>
  <si>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</si>
  <si>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</si>
  <si>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</si>
  <si>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</si>
  <si>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</si>
  <si>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</si>
  <si>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</si>
  <si>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</si>
  <si>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</si>
  <si>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</si>
  <si>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</si>
  <si>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</si>
  <si>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</si>
  <si>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</si>
  <si>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</si>
  <si>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</si>
  <si>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</si>
  <si>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</si>
  <si>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</si>
  <si>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</si>
  <si>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</si>
  <si>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</si>
  <si>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</si>
  <si>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</si>
  <si>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</si>
  <si>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</si>
  <si>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</si>
  <si>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</si>
  <si>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</si>
  <si>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</si>
  <si>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</si>
  <si>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</si>
  <si>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</si>
  <si>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</si>
  <si>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</si>
  <si>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</si>
  <si>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</si>
  <si>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</si>
  <si>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</si>
  <si>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</si>
  <si>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</si>
  <si>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</si>
  <si>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</si>
  <si>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</si>
  <si>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</si>
  <si>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</si>
  <si>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</si>
  <si>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</si>
  <si>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</si>
  <si>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</si>
  <si>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</si>
  <si>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</si>
  <si>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</si>
  <si>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</si>
  <si>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</si>
  <si>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</si>
  <si>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</si>
  <si>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</si>
  <si>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</si>
  <si>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</si>
  <si>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</si>
  <si>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</si>
  <si>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</si>
  <si>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</si>
  <si>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</si>
  <si>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</si>
  <si>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</si>
  <si>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</si>
  <si>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</si>
  <si>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</si>
  <si>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</si>
  <si>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</si>
  <si>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</si>
  <si>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</si>
  <si>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</si>
  <si>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</si>
  <si>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</si>
  <si>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</si>
  <si>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</si>
  <si>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</si>
  <si>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</si>
  <si>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</si>
  <si>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</si>
  <si>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</si>
  <si>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</si>
  <si>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</si>
  <si>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</si>
  <si>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</si>
  <si>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</si>
  <si>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</si>
  <si>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</si>
  <si>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</si>
  <si>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</si>
  <si>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</si>
  <si>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</si>
  <si>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</si>
  <si>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</si>
  <si>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</si>
  <si>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</si>
  <si>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</si>
  <si>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</si>
  <si>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</si>
  <si>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</si>
  <si>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</si>
  <si>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</si>
  <si>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</si>
  <si>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</si>
  <si>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</si>
  <si>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</si>
  <si>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</si>
  <si>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</si>
  <si>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</si>
  <si>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</si>
  <si>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</si>
  <si>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</si>
  <si>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</si>
  <si>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</si>
  <si>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</si>
  <si>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</si>
  <si>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</si>
  <si>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</si>
  <si>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</si>
  <si>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</si>
  <si>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</si>
  <si>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</si>
  <si>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</si>
  <si>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</si>
  <si>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</si>
  <si>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</si>
  <si>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</si>
  <si>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</si>
  <si>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</si>
  <si>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</si>
  <si>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</si>
  <si>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</si>
  <si>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</si>
  <si>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</si>
  <si>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</si>
  <si>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</si>
  <si>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</si>
  <si>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</si>
  <si>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</si>
  <si>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</si>
  <si>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</si>
  <si>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</si>
  <si>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</si>
  <si>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</si>
  <si>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</si>
  <si>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</si>
  <si>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</si>
  <si>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</si>
  <si>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</si>
  <si>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</si>
  <si>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</si>
  <si>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</si>
  <si>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</si>
  <si>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</si>
  <si>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</si>
  <si>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</si>
  <si>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</si>
  <si>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</si>
  <si>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</si>
  <si>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</si>
  <si>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</si>
  <si>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</si>
  <si>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</si>
  <si>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</si>
  <si>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</si>
  <si>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</si>
  <si>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</si>
  <si>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</si>
  <si>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</si>
  <si>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</si>
  <si>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</si>
  <si>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</si>
  <si>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</si>
  <si>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</si>
  <si>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</si>
  <si>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</si>
  <si>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</si>
  <si>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</si>
  <si>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</si>
  <si>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</si>
  <si>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</si>
  <si>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</si>
  <si>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</si>
  <si>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</si>
  <si>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</si>
  <si>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</si>
  <si>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</si>
  <si>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</si>
  <si>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</si>
  <si>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</si>
  <si>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</si>
  <si>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</si>
  <si>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</si>
  <si>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</si>
  <si>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</si>
  <si>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</si>
  <si>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</si>
  <si>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</si>
  <si>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</si>
  <si>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</si>
  <si>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</si>
  <si>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</si>
  <si>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</si>
  <si>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</si>
  <si>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</si>
  <si>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</si>
  <si>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</si>
  <si>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</si>
  <si>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</si>
  <si>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</si>
  <si>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</si>
  <si>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</si>
  <si>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</si>
  <si>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</si>
  <si>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</si>
  <si>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</si>
  <si>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</si>
  <si>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</si>
  <si>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</si>
  <si>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</si>
  <si>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</si>
  <si>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</si>
  <si>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</si>
  <si>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</si>
  <si>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</si>
  <si>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</si>
  <si>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</si>
  <si>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</si>
  <si>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</si>
  <si>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</si>
  <si>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</si>
  <si>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</si>
  <si>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</si>
  <si>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</si>
  <si>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</si>
  <si>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</si>
  <si>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</si>
  <si>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</si>
  <si>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</si>
  <si>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</si>
  <si>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</si>
  <si>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</si>
  <si>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</si>
  <si>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</si>
  <si>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</si>
  <si>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</si>
  <si>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</si>
  <si>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</si>
  <si>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</si>
  <si>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</si>
  <si>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</si>
  <si>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</si>
  <si>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</si>
  <si>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</si>
  <si>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</si>
  <si>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</si>
  <si>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</si>
  <si>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</si>
  <si>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</si>
  <si>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</si>
  <si>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</si>
  <si>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</si>
  <si>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</si>
  <si>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</si>
  <si>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</si>
  <si>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</si>
  <si>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</si>
  <si>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</si>
  <si>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</si>
  <si>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</si>
  <si>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</si>
  <si>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</si>
  <si>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</si>
  <si>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</si>
  <si>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</si>
  <si>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</si>
  <si>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</si>
  <si>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</si>
  <si>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</si>
  <si>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</si>
  <si>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</si>
  <si>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</si>
  <si>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</si>
  <si>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</si>
  <si>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</si>
  <si>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</si>
  <si>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</si>
  <si>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</si>
  <si>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</si>
  <si>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</si>
  <si>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</si>
  <si>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</si>
  <si>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</si>
  <si>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</si>
  <si>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</si>
  <si>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</si>
  <si>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</si>
  <si>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</si>
  <si>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</si>
  <si>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</si>
  <si>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</si>
  <si>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</si>
  <si>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</si>
  <si>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</si>
  <si>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</si>
  <si>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</si>
  <si>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</si>
  <si>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</si>
  <si>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</si>
  <si>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</si>
  <si>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</si>
  <si>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</si>
  <si>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</si>
  <si>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</si>
  <si>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</si>
  <si>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</si>
  <si>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</si>
  <si>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</si>
  <si>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</si>
  <si>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</si>
  <si>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</si>
  <si>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</si>
  <si>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</si>
  <si>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</si>
  <si>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</si>
  <si>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</si>
  <si>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</si>
  <si>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</si>
  <si>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</si>
  <si>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</si>
  <si>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</si>
  <si>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</si>
  <si>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</si>
  <si>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</si>
  <si>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</si>
  <si>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</si>
  <si>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</si>
  <si>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</si>
  <si>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</si>
  <si>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</si>
  <si>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</si>
  <si>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</si>
  <si>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</si>
  <si>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</si>
  <si>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</si>
  <si>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</si>
  <si>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</si>
  <si>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</si>
  <si>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</si>
  <si>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</si>
  <si>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</si>
  <si>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</si>
  <si>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</si>
  <si>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</si>
  <si>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</si>
  <si>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</si>
  <si>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</si>
  <si>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</si>
  <si>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</si>
  <si>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</si>
  <si>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</si>
  <si>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</si>
  <si>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</si>
  <si>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</si>
  <si>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</si>
  <si>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</si>
  <si>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</si>
  <si>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</si>
  <si>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</si>
  <si>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</si>
  <si>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</si>
  <si>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</si>
  <si>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</si>
  <si>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</si>
  <si>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</si>
  <si>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</si>
  <si>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</si>
  <si>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</si>
  <si>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</si>
  <si>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</si>
  <si>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</si>
  <si>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</si>
  <si>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</si>
  <si>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</si>
  <si>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</si>
  <si>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</si>
  <si>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</si>
  <si>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</si>
  <si>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</si>
  <si>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</si>
  <si>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</si>
  <si>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</si>
  <si>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</si>
  <si>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</si>
  <si>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</si>
  <si>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</si>
  <si>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</si>
  <si>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</si>
  <si>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</si>
  <si>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</si>
  <si>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</si>
  <si>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</si>
  <si>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</si>
  <si>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</si>
  <si>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</si>
  <si>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</si>
  <si>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</si>
  <si>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</si>
  <si>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</si>
  <si>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</si>
  <si>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</si>
  <si>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</si>
  <si>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</si>
  <si>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</si>
  <si>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</si>
  <si>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</si>
  <si>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</si>
  <si>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</si>
  <si>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</si>
  <si>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</si>
  <si>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</si>
  <si>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</si>
  <si>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</si>
  <si>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</si>
  <si>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</si>
  <si>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</si>
  <si>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</si>
  <si>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</si>
  <si>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</si>
  <si>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</si>
  <si>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</si>
  <si>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</si>
  <si>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</si>
  <si>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</si>
  <si>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</si>
  <si>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</si>
  <si>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</si>
  <si>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</si>
  <si>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</si>
  <si>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</si>
  <si>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</si>
  <si>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</si>
  <si>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</si>
  <si>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</si>
  <si>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</si>
  <si>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</si>
  <si>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</si>
  <si>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</si>
  <si>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</si>
  <si>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</si>
  <si>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</si>
  <si>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</si>
  <si>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</si>
  <si>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</si>
  <si>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</si>
  <si>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</si>
  <si>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</si>
  <si>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</si>
  <si>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</si>
  <si>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</si>
  <si>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</si>
  <si>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</si>
  <si>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</si>
  <si>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</si>
  <si>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</si>
  <si>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</si>
  <si>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</si>
  <si>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</si>
  <si>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</si>
  <si>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</si>
  <si>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</si>
  <si>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</si>
  <si>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</si>
  <si>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</si>
  <si>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</si>
  <si>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</si>
  <si>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</si>
  <si>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</si>
  <si>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</si>
  <si>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</si>
  <si>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</si>
  <si>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</si>
  <si>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</si>
  <si>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</si>
  <si>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</si>
  <si>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</si>
  <si>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</si>
  <si>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</si>
  <si>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</si>
  <si>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</si>
  <si>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</si>
  <si>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</si>
  <si>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</si>
  <si>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</si>
  <si>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</si>
  <si>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</si>
  <si>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</si>
  <si>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</si>
  <si>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</si>
  <si>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</si>
  <si>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</si>
  <si>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</si>
  <si>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</si>
  <si>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</si>
  <si>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</si>
  <si>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</si>
  <si>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</si>
  <si>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</si>
  <si>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</si>
  <si>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</si>
  <si>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</si>
  <si>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</si>
  <si>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</si>
  <si>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</si>
  <si>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</si>
  <si>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</si>
  <si>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</si>
  <si>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</si>
  <si>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</si>
  <si>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</si>
  <si>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</si>
  <si>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</si>
  <si>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</si>
  <si>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</si>
  <si>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</si>
  <si>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</si>
  <si>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</si>
  <si>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</si>
  <si>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</si>
  <si>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</si>
  <si>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</si>
  <si>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</si>
  <si>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</si>
  <si>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</si>
  <si>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</si>
  <si>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</si>
  <si>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</si>
  <si>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</si>
  <si>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</si>
  <si>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</si>
  <si>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</si>
  <si>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</si>
  <si>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</si>
  <si>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</si>
  <si>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</si>
  <si>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</si>
  <si>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</si>
  <si>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</si>
  <si>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</si>
  <si>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</si>
  <si>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</si>
  <si>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</si>
  <si>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</si>
  <si>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</si>
  <si>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</si>
  <si>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</si>
  <si>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</si>
  <si>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</si>
  <si>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</si>
  <si>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</si>
  <si>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</si>
  <si>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</si>
  <si>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</si>
  <si>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</si>
  <si>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</si>
  <si>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</si>
  <si>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</si>
  <si>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</si>
  <si>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</si>
  <si>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</si>
  <si>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</si>
  <si>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</si>
  <si>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</si>
  <si>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</si>
  <si>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</si>
  <si>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</si>
  <si>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</si>
  <si>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</si>
  <si>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</si>
  <si>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</si>
  <si>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</si>
  <si>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</si>
  <si>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</si>
  <si>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</si>
  <si>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</si>
  <si>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</si>
  <si>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</si>
  <si>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</si>
  <si>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</si>
  <si>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</si>
  <si>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</si>
  <si>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</si>
  <si>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</si>
  <si>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</si>
  <si>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</si>
  <si>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</si>
  <si>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</si>
  <si>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</si>
  <si>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</si>
  <si>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</si>
  <si>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</si>
  <si>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</si>
  <si>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</si>
  <si>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</si>
  <si>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</si>
  <si>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</si>
  <si>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</si>
  <si>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</si>
  <si>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</si>
  <si>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</si>
  <si>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</si>
  <si>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</si>
  <si>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</si>
  <si>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</si>
  <si>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</si>
  <si>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</si>
  <si>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</si>
  <si>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</si>
  <si>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</si>
  <si>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</si>
  <si>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</si>
  <si>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</si>
  <si>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</si>
  <si>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</si>
  <si>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</si>
  <si>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</si>
  <si>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</si>
  <si>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</si>
  <si>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</si>
  <si>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</si>
  <si>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</si>
  <si>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</si>
  <si>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</si>
  <si>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</si>
  <si>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</si>
  <si>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</si>
  <si>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</si>
  <si>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</si>
  <si>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</si>
  <si>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</si>
  <si>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</si>
  <si>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</si>
  <si>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</si>
  <si>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</si>
  <si>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</si>
  <si>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</si>
  <si>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</si>
  <si>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</si>
  <si>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</si>
  <si>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</si>
  <si>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</si>
  <si>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</si>
  <si>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</si>
  <si>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</si>
  <si>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</si>
  <si>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</si>
  <si>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</si>
  <si>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</si>
  <si>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</si>
  <si>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</si>
  <si>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</si>
  <si>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</si>
  <si>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</si>
  <si>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</si>
  <si>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</si>
  <si>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</si>
  <si>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</si>
  <si>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</si>
  <si>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</si>
  <si>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</si>
  <si>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</si>
  <si>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</si>
  <si>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</si>
  <si>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</si>
  <si>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</si>
  <si>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</si>
  <si>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</si>
  <si>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</si>
  <si>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</si>
  <si>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</si>
  <si>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</si>
  <si>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</si>
  <si>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</si>
  <si>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</si>
  <si>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</si>
  <si>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</si>
  <si>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</si>
  <si>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</si>
  <si>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</si>
  <si>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</si>
  <si>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</si>
  <si>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</si>
  <si>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</si>
  <si>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</si>
  <si>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</si>
  <si>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</si>
  <si>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</si>
  <si>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</si>
  <si>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</si>
  <si>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</si>
  <si>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</si>
  <si>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</si>
  <si>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</si>
  <si>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</si>
  <si>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</si>
  <si>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</si>
  <si>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</si>
  <si>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</si>
  <si>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</si>
  <si>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</si>
  <si>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</si>
  <si>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</si>
  <si>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</si>
  <si>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</si>
  <si>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</si>
  <si>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</si>
  <si>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</si>
  <si>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</si>
  <si>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</si>
  <si>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</si>
  <si>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</si>
  <si>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</si>
  <si>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</si>
  <si>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</si>
  <si>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</si>
  <si>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</si>
  <si>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</si>
  <si>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</si>
  <si>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</si>
  <si>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</si>
  <si>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</si>
  <si>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</si>
  <si>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</si>
  <si>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</si>
  <si>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</si>
  <si>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</si>
  <si>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</si>
  <si>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</si>
  <si>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</si>
  <si>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</si>
  <si>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</si>
  <si>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</si>
  <si>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</si>
  <si>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</si>
  <si>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</si>
  <si>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</si>
  <si>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</si>
  <si>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</si>
  <si>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</si>
  <si>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</si>
  <si>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</si>
  <si>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</si>
  <si>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</si>
  <si>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</si>
  <si>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</si>
  <si>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</si>
  <si>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</si>
  <si>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</si>
  <si>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</si>
  <si>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</si>
  <si>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</si>
  <si>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</si>
  <si>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</si>
  <si>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</si>
  <si>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</si>
  <si>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</si>
  <si>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</si>
  <si>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</si>
  <si>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</si>
  <si>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</si>
  <si>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</si>
  <si>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</si>
  <si>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</si>
  <si>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</si>
  <si>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</si>
  <si>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</si>
  <si>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</si>
  <si>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</si>
  <si>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</si>
  <si>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</si>
  <si>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</si>
  <si>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</si>
  <si>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</si>
  <si>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</si>
  <si>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</si>
  <si>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</si>
  <si>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</si>
  <si>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</si>
  <si>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</si>
  <si>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</si>
  <si>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</si>
  <si>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</si>
  <si>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</si>
  <si>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</si>
  <si>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</si>
  <si>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</si>
  <si>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</si>
  <si>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</si>
  <si>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</si>
  <si>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</si>
  <si>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</si>
  <si>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</si>
  <si>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</si>
  <si>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</si>
  <si>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</si>
  <si>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</si>
  <si>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</si>
  <si>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</si>
  <si>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</si>
  <si>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</si>
  <si>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</si>
  <si>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</si>
  <si>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</si>
  <si>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</si>
  <si>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</si>
  <si>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</si>
  <si>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</si>
  <si>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</si>
  <si>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</si>
  <si>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</si>
  <si>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</si>
  <si>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</si>
  <si>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</si>
  <si>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</si>
  <si>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</si>
  <si>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</si>
  <si>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</si>
  <si>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</si>
  <si>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</si>
  <si>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</si>
  <si>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</si>
  <si>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</si>
  <si>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</si>
  <si>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</si>
  <si>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</si>
  <si>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</si>
  <si>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</si>
  <si>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</si>
  <si>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</si>
  <si>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</si>
  <si>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</si>
  <si>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</si>
  <si>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</si>
  <si>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</si>
  <si>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</si>
  <si>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</si>
  <si>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</si>
  <si>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</si>
  <si>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</si>
  <si>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</si>
  <si>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</si>
  <si>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</si>
  <si>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</si>
  <si>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</si>
  <si>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</si>
  <si>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</si>
  <si>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</si>
  <si>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</si>
  <si>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</si>
  <si>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</si>
  <si>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</si>
  <si>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</si>
  <si>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</si>
  <si>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</si>
  <si>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</si>
  <si>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</si>
  <si>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</si>
  <si>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</si>
  <si>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</si>
  <si>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</si>
  <si>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</si>
  <si>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</si>
  <si>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</si>
  <si>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</si>
  <si>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</si>
  <si>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</si>
  <si>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</si>
  <si>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</si>
  <si>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</si>
  <si>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</si>
  <si>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</si>
  <si>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</si>
  <si>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</si>
  <si>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</si>
  <si>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</si>
  <si>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</si>
  <si>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</si>
  <si>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</si>
  <si>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</si>
  <si>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</si>
  <si>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</si>
  <si>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</si>
  <si>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</si>
  <si>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</si>
  <si>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</si>
  <si>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</si>
  <si>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</si>
  <si>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</si>
  <si>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</si>
  <si>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</si>
  <si>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</si>
  <si>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</si>
  <si>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</si>
  <si>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</si>
  <si>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</si>
  <si>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</si>
  <si>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</si>
  <si>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</si>
  <si>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</si>
  <si>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</si>
  <si>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</si>
  <si>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</si>
  <si>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</si>
  <si>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</si>
  <si>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</si>
  <si>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</si>
  <si>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</si>
  <si>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</si>
  <si>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</si>
  <si>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</si>
  <si>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</si>
  <si>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</si>
  <si>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</si>
  <si>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</si>
  <si>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</si>
  <si>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</si>
  <si>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</si>
  <si>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</si>
  <si>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</si>
  <si>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</si>
  <si>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</si>
  <si>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</si>
  <si>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</si>
  <si>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</si>
  <si>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</si>
  <si>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</si>
  <si>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</si>
  <si>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</si>
  <si>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</si>
  <si>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</si>
  <si>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</si>
  <si>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</si>
  <si>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</si>
  <si>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</si>
  <si>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</si>
  <si>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</si>
  <si>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</si>
  <si>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</si>
  <si>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</si>
  <si>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</si>
  <si>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</si>
  <si>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</si>
  <si>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</si>
  <si>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</si>
  <si>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</si>
  <si>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</si>
  <si>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</si>
  <si>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</si>
  <si>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</si>
  <si>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</si>
  <si>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</si>
  <si>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</si>
  <si>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</si>
  <si>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</si>
  <si>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</si>
  <si>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</si>
  <si>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</si>
  <si>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</si>
  <si>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</si>
  <si>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</si>
  <si>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</si>
  <si>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</si>
  <si>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</si>
  <si>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</si>
  <si>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</si>
  <si>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</si>
  <si>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</si>
  <si>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</si>
  <si>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</si>
  <si>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</si>
  <si>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</si>
  <si>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</si>
  <si>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</si>
  <si>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</si>
  <si>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</si>
  <si>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</si>
  <si>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</si>
  <si>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</si>
  <si>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</si>
  <si>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</si>
  <si>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</si>
  <si>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</si>
  <si>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</si>
  <si>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</si>
  <si>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</si>
  <si>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</si>
  <si>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</si>
  <si>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</si>
  <si>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</si>
  <si>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</si>
  <si>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</si>
  <si>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</si>
  <si>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</si>
  <si>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</si>
  <si>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</si>
  <si>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</si>
  <si>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</si>
  <si>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</si>
  <si>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</si>
  <si>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</si>
  <si>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</si>
  <si>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</si>
  <si>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</si>
  <si>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</si>
  <si>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</si>
  <si>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</si>
  <si>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</si>
  <si>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</si>
  <si>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</si>
  <si>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</si>
  <si>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</si>
  <si>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</si>
  <si>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</si>
  <si>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</si>
  <si>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</si>
  <si>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</si>
  <si>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</si>
  <si>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</si>
  <si>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</si>
  <si>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</si>
  <si>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</si>
  <si>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</si>
  <si>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</si>
  <si>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</si>
  <si>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</si>
  <si>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</si>
  <si>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</si>
  <si>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</si>
  <si>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</si>
  <si>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</si>
  <si>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</si>
  <si>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</si>
  <si>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</si>
  <si>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</si>
  <si>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</si>
  <si>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</si>
  <si>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</si>
  <si>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</si>
  <si>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</si>
  <si>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</si>
  <si>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</si>
  <si>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</si>
  <si>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</si>
  <si>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</si>
  <si>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</si>
  <si>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</si>
  <si>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</si>
  <si>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</si>
  <si>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</si>
  <si>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</si>
  <si>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</si>
  <si>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</si>
  <si>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</si>
  <si>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</si>
  <si>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</si>
  <si>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</si>
  <si>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</si>
  <si>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</si>
  <si>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</si>
  <si>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</si>
  <si>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</si>
  <si>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</si>
  <si>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</si>
  <si>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</si>
  <si>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</si>
  <si>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</si>
  <si>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</si>
  <si>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</si>
  <si>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</si>
  <si>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</si>
  <si>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</si>
  <si>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</si>
  <si>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</si>
  <si>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</si>
  <si>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</si>
  <si>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</si>
  <si>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</si>
  <si>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</si>
  <si>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</si>
  <si>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</si>
  <si>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</si>
  <si>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</si>
  <si>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</si>
  <si>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</si>
  <si>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</si>
  <si>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</si>
  <si>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</si>
  <si>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</si>
  <si>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</si>
  <si>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</si>
  <si>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</si>
  <si>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</si>
  <si>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</si>
  <si>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</si>
  <si>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</si>
  <si>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</si>
  <si>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</si>
  <si>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</si>
  <si>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</si>
  <si>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</si>
  <si>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</si>
  <si>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</si>
  <si>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</si>
  <si>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</si>
  <si>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</si>
  <si>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</si>
  <si>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</si>
  <si>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</si>
  <si>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</si>
  <si>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</si>
  <si>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</si>
  <si>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</si>
  <si>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</si>
  <si>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</si>
  <si>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</si>
  <si>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</si>
  <si>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</si>
  <si>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</si>
  <si>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</si>
  <si>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</si>
  <si>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</si>
  <si>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</si>
  <si>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</si>
  <si>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</si>
  <si>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</si>
  <si>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</si>
  <si>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</si>
  <si>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</si>
  <si>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</si>
  <si>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</si>
  <si>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</si>
  <si>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</si>
  <si>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</si>
  <si>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</si>
  <si>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</si>
  <si>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</si>
  <si>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</si>
  <si>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</si>
  <si>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</si>
  <si>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</si>
  <si>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</si>
  <si>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</si>
  <si>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</si>
  <si>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</si>
  <si>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</si>
  <si>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</si>
  <si>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</si>
  <si>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</si>
  <si>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</si>
  <si>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</si>
  <si>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</si>
  <si>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</si>
  <si>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</si>
  <si>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</si>
  <si>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</si>
  <si>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</si>
  <si>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</si>
  <si>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</si>
  <si>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</si>
  <si>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</si>
  <si>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</si>
  <si>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</si>
  <si>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</si>
  <si>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</si>
  <si>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</si>
  <si>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</si>
  <si>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</si>
  <si>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</si>
  <si>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</si>
  <si>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</si>
  <si>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</si>
  <si>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</si>
  <si>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</si>
  <si>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</si>
  <si>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</si>
  <si>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</si>
  <si>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</si>
  <si>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</si>
  <si>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</si>
  <si>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</si>
  <si>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</si>
  <si>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</si>
  <si>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</si>
  <si>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</si>
  <si>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</si>
  <si>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</si>
  <si>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</si>
  <si>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</si>
  <si>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</si>
  <si>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</si>
  <si>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</si>
  <si>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</si>
  <si>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</si>
  <si>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</si>
  <si>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</si>
  <si>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</si>
  <si>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</si>
  <si>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</si>
  <si>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</si>
  <si>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</si>
  <si>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</si>
  <si>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</si>
  <si>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</si>
  <si>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</si>
  <si>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</si>
  <si>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</si>
  <si>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</si>
  <si>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</si>
  <si>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</si>
  <si>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</si>
  <si>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</si>
  <si>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</si>
  <si>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</si>
  <si>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</si>
  <si>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</si>
  <si>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</si>
  <si>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</si>
  <si>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</si>
  <si>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</si>
  <si>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</si>
  <si>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</si>
  <si>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</si>
  <si>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</si>
  <si>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</si>
  <si>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</si>
  <si>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</si>
  <si>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</si>
  <si>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</si>
  <si>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</si>
  <si>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</si>
  <si>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</si>
  <si>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</si>
  <si>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</si>
  <si>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</si>
  <si>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</si>
  <si>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</si>
  <si>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</si>
  <si>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</si>
  <si>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</si>
  <si>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</si>
  <si>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</si>
  <si>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</si>
  <si>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</si>
  <si>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</si>
  <si>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</si>
  <si>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</si>
  <si>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</si>
  <si>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</si>
  <si>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</si>
  <si>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</si>
  <si>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</si>
  <si>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</si>
  <si>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</si>
  <si>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</si>
  <si>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</si>
  <si>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</si>
  <si>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</si>
  <si>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</si>
  <si>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</si>
  <si>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</si>
  <si>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</si>
  <si>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</si>
  <si>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</si>
  <si>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</si>
  <si>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</si>
  <si>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</si>
  <si>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</si>
  <si>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</si>
  <si>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</si>
  <si>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</si>
  <si>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</si>
  <si>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</si>
  <si>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</si>
  <si>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</si>
  <si>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</si>
  <si>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</si>
  <si>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</si>
  <si>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</si>
  <si>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</si>
  <si>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</si>
  <si>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</si>
  <si>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</si>
  <si>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</si>
  <si>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</si>
  <si>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</si>
  <si>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</si>
  <si>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</si>
  <si>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</si>
  <si>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</si>
  <si>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</si>
  <si>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</si>
  <si>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</si>
  <si>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</si>
  <si>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</si>
  <si>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</si>
  <si>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</si>
  <si>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</si>
  <si>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</si>
  <si>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</si>
  <si>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</si>
  <si>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</si>
  <si>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</si>
  <si>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</si>
  <si>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</si>
  <si>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</si>
  <si>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</si>
  <si>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</si>
  <si>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</si>
  <si>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</si>
  <si>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</si>
  <si>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</si>
  <si>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</si>
  <si>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</si>
  <si>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</si>
  <si>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</si>
  <si>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</si>
  <si>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</si>
  <si>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</si>
  <si>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</si>
  <si>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</si>
  <si>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</si>
  <si>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</si>
  <si>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</si>
  <si>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</si>
  <si>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</si>
  <si>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</si>
  <si>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</si>
  <si>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</si>
  <si>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</si>
  <si>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</si>
  <si>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</si>
  <si>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</si>
  <si>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</si>
  <si>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</si>
  <si>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</si>
  <si>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</si>
  <si>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</si>
  <si>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</si>
  <si>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</si>
  <si>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</si>
  <si>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</si>
  <si>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</si>
  <si>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</si>
  <si>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</si>
  <si>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</si>
  <si>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</si>
  <si>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</si>
  <si>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</si>
  <si>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</si>
  <si>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</si>
  <si>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</si>
  <si>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</si>
  <si>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</si>
  <si>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</si>
  <si>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</si>
  <si>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</si>
  <si>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</si>
  <si>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</si>
  <si>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</si>
  <si>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</si>
  <si>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</si>
  <si>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</si>
  <si>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</si>
  <si>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</si>
  <si>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</si>
  <si>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</si>
  <si>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</si>
  <si>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</si>
  <si>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</si>
  <si>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</si>
  <si>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</si>
  <si>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</si>
  <si>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</si>
  <si>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</si>
  <si>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</si>
  <si>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</si>
  <si>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</si>
  <si>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</si>
  <si>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</si>
  <si>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</si>
  <si>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</si>
  <si>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</si>
  <si>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</si>
  <si>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</si>
  <si>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</si>
  <si>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</si>
  <si>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</si>
  <si>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</si>
  <si>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</si>
  <si>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</si>
  <si>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</si>
  <si>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</si>
  <si>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</si>
  <si>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</si>
  <si>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</si>
  <si>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</si>
  <si>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</si>
  <si>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</si>
  <si>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</si>
  <si>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</si>
  <si>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</si>
  <si>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</si>
  <si>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</si>
  <si>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</si>
  <si>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</si>
  <si>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</si>
  <si>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</si>
  <si>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</si>
  <si>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</si>
  <si>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</si>
  <si>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</si>
  <si>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</si>
  <si>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</si>
  <si>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</si>
  <si>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</si>
  <si>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</si>
  <si>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</si>
  <si>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</si>
  <si>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</si>
  <si>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</si>
  <si>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</si>
  <si>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</si>
  <si>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</si>
  <si>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</si>
  <si>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</si>
  <si>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</si>
  <si>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</si>
  <si>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</si>
  <si>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</si>
  <si>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</si>
  <si>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</si>
  <si>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</si>
  <si>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</si>
  <si>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</si>
  <si>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</si>
  <si>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</si>
  <si>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</si>
  <si>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</si>
  <si>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</si>
  <si>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</si>
  <si>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</si>
  <si>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</si>
  <si>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</si>
  <si>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</si>
  <si>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</si>
  <si>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</si>
  <si>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</si>
  <si>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</si>
  <si>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</si>
  <si>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</si>
  <si>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</si>
  <si>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</si>
  <si>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</si>
  <si>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</si>
  <si>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</si>
  <si>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</si>
  <si>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</si>
  <si>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</si>
  <si>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</si>
  <si>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</si>
  <si>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</si>
  <si>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</si>
  <si>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</si>
  <si>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</si>
  <si>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</si>
  <si>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</si>
  <si>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</si>
  <si>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</si>
  <si>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</si>
  <si>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</si>
  <si>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</si>
  <si>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</si>
  <si>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</si>
  <si>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</si>
  <si>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</si>
  <si>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</si>
  <si>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</si>
  <si>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</si>
  <si>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</si>
  <si>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</si>
  <si>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</si>
  <si>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</si>
  <si>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</si>
  <si>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</si>
  <si>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</si>
  <si>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</si>
  <si>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</si>
  <si>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</si>
  <si>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</si>
  <si>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</si>
  <si>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</si>
  <si>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</si>
  <si>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</si>
  <si>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</si>
  <si>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</si>
  <si>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</si>
  <si>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</si>
  <si>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</si>
  <si>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</si>
  <si>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</si>
  <si>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</si>
  <si>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</si>
  <si>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</si>
  <si>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</si>
  <si>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</si>
  <si>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</si>
  <si>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</si>
  <si>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</si>
  <si>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</si>
  <si>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</si>
  <si>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</si>
  <si>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</si>
  <si>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</si>
  <si>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</si>
  <si>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</si>
  <si>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</si>
  <si>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</si>
  <si>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</si>
  <si>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</si>
  <si>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</si>
  <si>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</si>
  <si>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</si>
  <si>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</si>
  <si>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</si>
  <si>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</si>
  <si>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</si>
  <si>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</si>
  <si>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</si>
  <si>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</si>
  <si>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</si>
  <si>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</si>
  <si>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</si>
  <si>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</si>
  <si>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</si>
  <si>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</si>
  <si>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</si>
  <si>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</si>
  <si>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</si>
  <si>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</si>
  <si>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</si>
  <si>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</si>
  <si>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</si>
  <si>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</si>
  <si>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</si>
  <si>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</si>
  <si>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</si>
  <si>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</si>
  <si>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</si>
  <si>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</si>
  <si>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</si>
  <si>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</si>
  <si>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</si>
  <si>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</si>
  <si>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</si>
  <si>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</si>
  <si>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</si>
  <si>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</si>
  <si>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</si>
  <si>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</si>
  <si>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</si>
  <si>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</si>
  <si>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</si>
  <si>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</si>
  <si>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</si>
  <si>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</si>
  <si>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</si>
  <si>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</si>
  <si>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</si>
  <si>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</si>
  <si>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</si>
  <si>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</si>
  <si>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</si>
  <si>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</si>
  <si>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</si>
  <si>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</si>
  <si>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</si>
  <si>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</si>
  <si>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</si>
  <si>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</si>
  <si>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</si>
  <si>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</si>
  <si>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</si>
  <si>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</si>
  <si>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</si>
  <si>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</si>
  <si>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</si>
  <si>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</si>
  <si>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</si>
  <si>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</si>
  <si>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</si>
  <si>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</si>
  <si>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</si>
  <si>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</si>
  <si>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</si>
  <si>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</si>
  <si>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</si>
  <si>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</si>
  <si>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</si>
  <si>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</si>
  <si>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</si>
  <si>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</si>
  <si>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</si>
  <si>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</si>
  <si>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</si>
  <si>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</si>
  <si>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</si>
  <si>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</si>
  <si>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</si>
  <si>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</si>
  <si>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</si>
  <si>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</si>
  <si>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</si>
  <si>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</si>
  <si>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</si>
  <si>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</si>
  <si>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</si>
  <si>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</si>
  <si>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</si>
  <si>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</si>
  <si>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</si>
  <si>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</si>
  <si>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</si>
  <si>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</si>
  <si>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</si>
  <si>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</si>
  <si>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</si>
  <si>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</si>
  <si>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</si>
  <si>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</si>
  <si>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</si>
  <si>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</si>
  <si>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</si>
  <si>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</si>
  <si>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</si>
  <si>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</si>
  <si>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</si>
  <si>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</si>
  <si>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</si>
  <si>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</si>
  <si>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</si>
  <si>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</si>
  <si>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</si>
  <si>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</si>
  <si>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</si>
  <si>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</si>
  <si>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</si>
  <si>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</si>
  <si>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</si>
  <si>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</si>
  <si>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</si>
  <si>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</si>
  <si>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</si>
  <si>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</si>
  <si>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</si>
  <si>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</si>
  <si>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</si>
  <si>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</si>
  <si>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</si>
  <si>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</si>
  <si>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</si>
  <si>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</si>
  <si>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</si>
  <si>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</si>
  <si>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</si>
  <si>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</si>
  <si>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</si>
  <si>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</si>
  <si>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</si>
  <si>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</si>
  <si>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</si>
  <si>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</si>
  <si>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</si>
  <si>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</si>
  <si>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</si>
  <si>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</si>
  <si>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</si>
  <si>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</si>
  <si>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</si>
  <si>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</si>
  <si>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</si>
  <si>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</si>
  <si>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</si>
  <si>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</si>
  <si>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</si>
  <si>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</si>
  <si>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</si>
  <si>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</si>
  <si>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</si>
  <si>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</si>
  <si>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</si>
  <si>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</si>
  <si>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</si>
  <si>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</si>
  <si>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</si>
  <si>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</si>
  <si>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</si>
  <si>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</si>
  <si>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</si>
  <si>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</si>
  <si>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</si>
  <si>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</si>
  <si>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</si>
  <si>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</si>
  <si>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</si>
  <si>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</si>
  <si>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</si>
  <si>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</si>
  <si>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</si>
  <si>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</si>
  <si>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</si>
  <si>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</si>
  <si>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</si>
  <si>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</si>
  <si>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</si>
  <si>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</si>
  <si>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</si>
  <si>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</si>
  <si>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</si>
  <si>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</si>
  <si>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</si>
  <si>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</si>
  <si>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</si>
  <si>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</si>
  <si>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</si>
  <si>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</si>
  <si>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</si>
  <si>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</si>
  <si>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</si>
  <si>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</si>
  <si>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</si>
  <si>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</si>
  <si>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</si>
  <si>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</si>
  <si>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</si>
  <si>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</si>
  <si>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</si>
  <si>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</si>
  <si>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</si>
  <si>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</si>
  <si>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</si>
  <si>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</si>
  <si>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</si>
  <si>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</si>
  <si>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</si>
  <si>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</si>
  <si>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</si>
  <si>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</si>
  <si>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</si>
  <si>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</si>
  <si>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</si>
  <si>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</si>
  <si>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</si>
  <si>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</si>
  <si>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</si>
  <si>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</si>
  <si>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</si>
  <si>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</si>
  <si>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</si>
  <si>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</si>
  <si>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</si>
  <si>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</si>
  <si>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</si>
  <si>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</si>
  <si>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</si>
  <si>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</si>
  <si>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</si>
  <si>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</si>
  <si>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</si>
  <si>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</si>
  <si>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</si>
  <si>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</si>
  <si>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</si>
  <si>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</si>
  <si>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</si>
  <si>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</si>
  <si>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</si>
  <si>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</si>
  <si>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</si>
  <si>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</si>
  <si>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</si>
  <si>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</si>
  <si>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</si>
  <si>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</si>
  <si>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</si>
  <si>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</si>
  <si>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</si>
  <si>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</si>
  <si>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</si>
  <si>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</si>
  <si>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</si>
  <si>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</si>
  <si>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</si>
  <si>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</si>
  <si>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</si>
  <si>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</si>
  <si>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</si>
  <si>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</si>
  <si>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</si>
  <si>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</si>
  <si>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</si>
  <si>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</si>
  <si>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</si>
  <si>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</si>
  <si>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</si>
  <si>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</si>
  <si>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</si>
  <si>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</si>
  <si>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</si>
  <si>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</si>
  <si>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</si>
  <si>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</si>
  <si>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</si>
  <si>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</si>
  <si>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</si>
  <si>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</si>
  <si>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</si>
  <si>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</si>
  <si>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</si>
  <si>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</si>
  <si>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</si>
  <si>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</si>
  <si>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</si>
  <si>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</si>
  <si>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</si>
  <si>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</si>
  <si>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</si>
  <si>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</si>
  <si>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</si>
  <si>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</si>
  <si>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</si>
  <si>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</si>
  <si>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</si>
  <si>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</si>
  <si>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</si>
  <si>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</si>
  <si>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</si>
  <si>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</si>
  <si>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</si>
  <si>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</si>
  <si>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</si>
  <si>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</si>
  <si>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</si>
  <si>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</si>
  <si>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</si>
  <si>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</si>
  <si>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</si>
  <si>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</si>
  <si>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</si>
  <si>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</si>
  <si>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</si>
  <si>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</si>
  <si>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</si>
  <si>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</si>
  <si>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</si>
  <si>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</si>
  <si>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</si>
  <si>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</si>
  <si>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</si>
  <si>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</si>
  <si>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</si>
  <si>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</si>
  <si>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</si>
  <si>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</si>
  <si>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</si>
  <si>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</si>
  <si>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</si>
  <si>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</si>
  <si>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</si>
  <si>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</si>
  <si>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</si>
  <si>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</si>
  <si>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</si>
  <si>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</si>
  <si>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</si>
  <si>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</si>
  <si>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</si>
  <si>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</si>
  <si>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</si>
  <si>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</si>
  <si>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</si>
  <si>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</si>
  <si>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</si>
  <si>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</si>
  <si>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</si>
  <si>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</si>
  <si>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</si>
  <si>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</si>
  <si>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</si>
  <si>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</si>
  <si>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</si>
  <si>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</si>
  <si>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</si>
  <si>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</si>
  <si>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</si>
  <si>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</si>
  <si>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</si>
  <si>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</si>
  <si>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</si>
  <si>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</si>
  <si>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</si>
  <si>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</si>
  <si>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</si>
  <si>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</si>
  <si>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</si>
  <si>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</si>
  <si>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</si>
  <si>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</si>
  <si>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</si>
  <si>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</si>
  <si>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</si>
  <si>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</si>
  <si>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</si>
  <si>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</si>
  <si>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</si>
  <si>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</si>
  <si>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</si>
  <si>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</si>
  <si>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</si>
  <si>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</si>
  <si>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</si>
  <si>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</si>
  <si>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</si>
  <si>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</si>
  <si>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</si>
  <si>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</si>
  <si>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</si>
  <si>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</si>
  <si>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</si>
  <si>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</si>
  <si>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</si>
  <si>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</si>
  <si>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</si>
  <si>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</si>
  <si>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</si>
  <si>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</si>
  <si>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</si>
  <si>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</si>
  <si>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</si>
  <si>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</si>
  <si>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</si>
  <si>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</si>
  <si>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</si>
  <si>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</si>
  <si>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</si>
  <si>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</si>
  <si>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</si>
  <si>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</si>
  <si>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</si>
  <si>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</si>
  <si>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</si>
  <si>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</si>
  <si>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</si>
  <si>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</si>
  <si>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</si>
  <si>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</si>
  <si>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</si>
  <si>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</si>
  <si>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</si>
  <si>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</si>
  <si>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</si>
  <si>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</si>
  <si>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</si>
  <si>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</si>
  <si>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</si>
  <si>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</si>
  <si>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</si>
  <si>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</si>
  <si>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</si>
  <si>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</si>
  <si>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</si>
  <si>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</si>
  <si>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</si>
  <si>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</si>
  <si>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</si>
  <si>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</si>
  <si>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</si>
  <si>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</si>
  <si>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</si>
  <si>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</si>
  <si>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</si>
  <si>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</si>
  <si>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</si>
  <si>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</si>
  <si>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</si>
  <si>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</si>
  <si>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</si>
  <si>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</si>
  <si>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</si>
  <si>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</si>
  <si>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</si>
  <si>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</si>
  <si>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</si>
  <si>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</si>
  <si>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</si>
  <si>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</si>
  <si>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</si>
  <si>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</si>
  <si>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</si>
  <si>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</si>
  <si>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</si>
  <si>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</si>
  <si>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</si>
  <si>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</si>
  <si>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</si>
  <si>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</si>
  <si>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</si>
  <si>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</si>
  <si>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</si>
  <si>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</si>
  <si>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</si>
  <si>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</si>
  <si>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</si>
  <si>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</si>
  <si>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</si>
  <si>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</si>
  <si>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</si>
  <si>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</si>
  <si>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</si>
  <si>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</si>
  <si>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</si>
  <si>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</si>
  <si>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</si>
  <si>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</si>
  <si>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</si>
  <si>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</si>
  <si>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</si>
  <si>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</si>
  <si>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</si>
  <si>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</si>
  <si>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</si>
  <si>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</si>
  <si>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</si>
  <si>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</si>
  <si>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</si>
  <si>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</si>
  <si>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</si>
  <si>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</si>
  <si>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</si>
  <si>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</si>
  <si>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</si>
  <si>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</si>
  <si>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</si>
  <si>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</si>
  <si>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</si>
  <si>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</si>
  <si>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</si>
  <si>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</si>
  <si>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</si>
  <si>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</si>
  <si>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</si>
  <si>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</si>
  <si>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</si>
  <si>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</si>
  <si>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</si>
  <si>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</si>
  <si>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</si>
  <si>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</si>
  <si>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</si>
  <si>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</si>
  <si>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</si>
  <si>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</si>
  <si>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</si>
  <si>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</si>
  <si>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</si>
  <si>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</si>
  <si>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</si>
  <si>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</si>
  <si>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</si>
  <si>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</si>
  <si>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</si>
  <si>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</si>
  <si>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</si>
  <si>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</si>
  <si>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</si>
  <si>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</si>
  <si>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</si>
  <si>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</si>
  <si>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</si>
  <si>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</si>
  <si>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</si>
  <si>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</si>
  <si>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</si>
  <si>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</si>
  <si>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</si>
  <si>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</si>
  <si>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</si>
  <si>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</si>
  <si>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</si>
  <si>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</si>
  <si>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</si>
  <si>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</si>
  <si>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</si>
  <si>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</si>
  <si>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</si>
  <si>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</si>
  <si>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</si>
  <si>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</si>
  <si>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</si>
  <si>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</si>
  <si>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</si>
  <si>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</si>
  <si>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</si>
  <si>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</si>
  <si>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</si>
  <si>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</si>
  <si>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</si>
  <si>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</si>
  <si>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</si>
  <si>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</si>
  <si>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</si>
  <si>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</si>
  <si>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</si>
  <si>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</si>
  <si>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</si>
  <si>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</si>
  <si>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</si>
  <si>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</si>
  <si>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</si>
  <si>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</si>
  <si>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</si>
  <si>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</si>
  <si>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</si>
  <si>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</si>
  <si>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</si>
  <si>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</si>
  <si>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</si>
  <si>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</si>
  <si>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</si>
  <si>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</si>
  <si>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</si>
  <si>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</si>
  <si>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</si>
  <si>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</si>
  <si>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</si>
  <si>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</si>
  <si>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</si>
  <si>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</si>
  <si>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</si>
  <si>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</si>
  <si>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</si>
  <si>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</si>
  <si>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</si>
  <si>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</si>
  <si>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</si>
  <si>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</si>
  <si>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</si>
  <si>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</si>
  <si>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</si>
  <si>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</si>
  <si>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</si>
  <si>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</si>
  <si>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</si>
  <si>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</si>
  <si>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</si>
  <si>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</si>
  <si>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</si>
  <si>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</si>
  <si>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</si>
  <si>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</si>
  <si>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</si>
  <si>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</si>
  <si>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</si>
  <si>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</si>
  <si>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</si>
  <si>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</si>
  <si>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</si>
  <si>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</si>
  <si>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</si>
  <si>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</si>
  <si>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</si>
  <si>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</si>
  <si>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</si>
  <si>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</si>
  <si>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</si>
  <si>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</si>
  <si>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</si>
  <si>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</si>
  <si>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</si>
  <si>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</si>
  <si>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</si>
  <si>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</si>
  <si>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</si>
  <si>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</si>
  <si>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</si>
  <si>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</si>
  <si>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</si>
  <si>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</si>
  <si>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</si>
  <si>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</si>
  <si>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</si>
  <si>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</si>
  <si>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</si>
  <si>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</si>
  <si>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</si>
  <si>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</si>
  <si>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</si>
  <si>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</si>
  <si>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</si>
  <si>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</si>
  <si>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</si>
  <si>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</si>
  <si>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</si>
  <si>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</si>
  <si>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</si>
  <si>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</si>
  <si>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</si>
  <si>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</si>
  <si>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</si>
  <si>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</si>
  <si>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</si>
  <si>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</si>
  <si>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</si>
  <si>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</si>
  <si>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</si>
  <si>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</si>
  <si>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</si>
  <si>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</si>
  <si>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</si>
  <si>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</si>
  <si>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</si>
  <si>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</si>
  <si>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</si>
  <si>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</si>
  <si>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</si>
  <si>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</si>
  <si>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</si>
  <si>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</si>
  <si>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</si>
  <si>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</si>
  <si>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</si>
  <si>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</si>
  <si>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</si>
  <si>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</si>
  <si>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</si>
  <si>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</si>
  <si>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</si>
  <si>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</si>
  <si>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</si>
  <si>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</si>
  <si>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</si>
  <si>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</si>
  <si>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</si>
  <si>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</si>
  <si>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</si>
  <si>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</si>
  <si>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</si>
  <si>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</si>
  <si>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</si>
  <si>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</si>
  <si>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</si>
  <si>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</si>
  <si>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</si>
  <si>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</si>
  <si>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</si>
  <si>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</si>
  <si>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</si>
  <si>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</si>
  <si>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</si>
  <si>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</si>
  <si>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</si>
  <si>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</si>
  <si>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</si>
  <si>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</si>
  <si>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</si>
  <si>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</si>
  <si>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</si>
  <si>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</si>
  <si>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</si>
  <si>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</si>
  <si>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</si>
  <si>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</si>
  <si>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</si>
  <si>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</si>
  <si>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</si>
  <si>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</si>
  <si>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</si>
  <si>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</si>
  <si>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</si>
  <si>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</si>
  <si>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</si>
  <si>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</si>
  <si>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</si>
  <si>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</si>
  <si>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</si>
  <si>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</si>
  <si>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</si>
  <si>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</si>
  <si>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</si>
  <si>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</si>
  <si>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</si>
  <si>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</si>
  <si>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</si>
  <si>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</si>
  <si>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</si>
  <si>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</si>
  <si>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</si>
  <si>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</si>
  <si>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</si>
  <si>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</si>
  <si>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</si>
  <si>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</si>
  <si>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</si>
  <si>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</si>
  <si>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</si>
  <si>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</si>
  <si>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</si>
  <si>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</si>
  <si>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</si>
  <si>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</si>
  <si>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</si>
  <si>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</si>
  <si>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</si>
  <si>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</si>
  <si>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</si>
  <si>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</si>
  <si>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</si>
  <si>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</si>
  <si>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</si>
  <si>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</si>
  <si>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</si>
  <si>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</si>
  <si>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</si>
  <si>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</si>
  <si>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</si>
  <si>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</si>
  <si>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</si>
  <si>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</si>
  <si>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</si>
  <si>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</si>
  <si>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</si>
  <si>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</si>
  <si>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</si>
  <si>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</si>
  <si>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</si>
  <si>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</si>
  <si>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</si>
  <si>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</si>
  <si>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</si>
  <si>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</si>
  <si>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</si>
  <si>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</si>
  <si>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</si>
  <si>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</si>
  <si>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</si>
  <si>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</si>
  <si>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</si>
  <si>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</si>
  <si>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</si>
  <si>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</si>
  <si>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</si>
  <si>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</si>
  <si>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</si>
  <si>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</si>
  <si>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</si>
  <si>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</si>
  <si>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</si>
  <si>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</si>
  <si>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</si>
  <si>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</si>
  <si>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</si>
  <si>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</si>
  <si>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</si>
  <si>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</si>
  <si>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</si>
  <si>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</si>
  <si>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</si>
  <si>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</si>
  <si>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</si>
  <si>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</si>
  <si>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</si>
  <si>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</si>
  <si>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</si>
  <si>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</si>
  <si>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</si>
  <si>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</si>
  <si>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</si>
  <si>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</si>
  <si>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</si>
  <si>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</si>
  <si>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</si>
  <si>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</si>
  <si>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</si>
  <si>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</si>
  <si>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</si>
  <si>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</si>
  <si>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</si>
  <si>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</si>
  <si>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</si>
  <si>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</si>
  <si>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</si>
  <si>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</si>
  <si>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</si>
  <si>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</si>
  <si>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</si>
  <si>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</si>
  <si>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</si>
  <si>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</si>
  <si>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</si>
  <si>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</si>
  <si>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</si>
  <si>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</si>
  <si>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</si>
  <si>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</si>
  <si>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</si>
  <si>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</si>
  <si>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</si>
  <si>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</si>
  <si>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</si>
  <si>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</si>
  <si>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</si>
  <si>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</si>
  <si>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</si>
  <si>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</si>
  <si>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</si>
  <si>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</si>
  <si>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</si>
  <si>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</si>
  <si>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</si>
  <si>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</si>
  <si>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</si>
  <si>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</si>
  <si>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</si>
  <si>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</si>
  <si>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</si>
  <si>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</si>
  <si>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</si>
  <si>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</si>
  <si>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</si>
  <si>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</si>
  <si>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</si>
  <si>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</si>
  <si>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</si>
  <si>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</si>
  <si>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</si>
  <si>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</si>
  <si>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</si>
  <si>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</si>
  <si>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</si>
  <si>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</si>
  <si>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</si>
  <si>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</si>
  <si>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</si>
  <si>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</si>
  <si>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</si>
  <si>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</si>
  <si>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</si>
  <si>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</si>
  <si>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</si>
  <si>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</si>
  <si>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</si>
  <si>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</si>
  <si>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</si>
  <si>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</si>
  <si>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</si>
  <si>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</si>
  <si>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</si>
  <si>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</si>
  <si>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</si>
  <si>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</si>
  <si>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</si>
  <si>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</si>
  <si>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</si>
  <si>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</si>
  <si>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</si>
  <si>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</si>
  <si>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</si>
  <si>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</si>
  <si>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</si>
  <si>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</si>
  <si>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</si>
  <si>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</si>
  <si>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</si>
  <si>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</si>
  <si>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</si>
  <si>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</si>
  <si>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</si>
  <si>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</si>
  <si>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</si>
  <si>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</si>
  <si>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</si>
  <si>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</si>
  <si>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</si>
  <si>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</si>
  <si>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</si>
  <si>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</si>
  <si>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</si>
  <si>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</si>
  <si>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</si>
  <si>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</si>
  <si>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</si>
  <si>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</si>
  <si>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</si>
  <si>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</si>
  <si>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</si>
  <si>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</si>
  <si>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</si>
  <si>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</si>
  <si>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</si>
  <si>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</si>
  <si>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</si>
  <si>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</si>
  <si>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</si>
  <si>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</si>
  <si>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</si>
  <si>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</si>
  <si>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</si>
  <si>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</si>
  <si>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</si>
  <si>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</si>
  <si>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</si>
  <si>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</si>
  <si>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</si>
  <si>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</si>
  <si>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</si>
  <si>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</si>
  <si>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</si>
  <si>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</si>
  <si>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</si>
  <si>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</si>
  <si>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</si>
  <si>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</si>
  <si>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</si>
  <si>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</si>
  <si>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</si>
  <si>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</si>
  <si>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</si>
  <si>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</si>
  <si>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</si>
  <si>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</si>
  <si>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</si>
  <si>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</si>
  <si>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</si>
  <si>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</si>
  <si>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</si>
  <si>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</si>
  <si>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</si>
  <si>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</si>
  <si>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</si>
  <si>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</si>
  <si>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</si>
  <si>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</si>
  <si>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</si>
  <si>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</si>
  <si>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</si>
  <si>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</si>
  <si>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</si>
  <si>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</si>
  <si>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</si>
  <si>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</si>
  <si>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</si>
  <si>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</si>
  <si>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</si>
  <si>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</si>
  <si>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</si>
  <si>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</si>
  <si>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</si>
  <si>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</si>
  <si>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</si>
  <si>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</si>
  <si>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</si>
  <si>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</si>
  <si>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</si>
  <si>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</si>
  <si>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</si>
  <si>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</si>
  <si>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</si>
  <si>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</si>
  <si>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</si>
  <si>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</si>
  <si>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</si>
  <si>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</si>
  <si>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</si>
  <si>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</si>
  <si>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</si>
  <si>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</si>
  <si>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</si>
  <si>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</si>
  <si>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</si>
  <si>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</si>
  <si>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</si>
  <si>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</si>
  <si>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</si>
  <si>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</si>
  <si>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</si>
  <si>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</si>
  <si>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</si>
  <si>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</si>
  <si>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</si>
  <si>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</si>
  <si>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</si>
  <si>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</si>
  <si>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</si>
  <si>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</si>
  <si>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</si>
  <si>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</si>
  <si>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</si>
  <si>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</si>
  <si>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</si>
  <si>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</si>
  <si>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</si>
  <si>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</si>
  <si>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</si>
  <si>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</si>
  <si>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</si>
  <si>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</si>
  <si>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</si>
  <si>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</si>
  <si>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</si>
  <si>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</si>
  <si>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</si>
  <si>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</si>
  <si>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</si>
  <si>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</si>
  <si>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</si>
  <si>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</si>
  <si>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</si>
  <si>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</si>
  <si>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</si>
  <si>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</si>
  <si>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</si>
  <si>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</si>
  <si>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</si>
  <si>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</si>
  <si>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</si>
  <si>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</si>
  <si>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</si>
  <si>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</si>
  <si>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</si>
  <si>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</si>
  <si>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</si>
  <si>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</si>
  <si>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</si>
  <si>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</si>
  <si>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</si>
  <si>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</si>
  <si>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</si>
  <si>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</si>
  <si>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</si>
  <si>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</si>
  <si>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</si>
  <si>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</si>
  <si>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</si>
  <si>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</si>
  <si>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</si>
  <si>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</si>
  <si>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</si>
  <si>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</si>
  <si>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</si>
  <si>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</si>
  <si>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</si>
  <si>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</si>
  <si>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</si>
  <si>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</si>
  <si>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</si>
  <si>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</si>
  <si>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</si>
  <si>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</si>
  <si>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</si>
  <si>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</si>
  <si>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</si>
  <si>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</si>
  <si>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</si>
  <si>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</si>
  <si>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</si>
  <si>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</si>
  <si>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</si>
  <si>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</si>
  <si>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</si>
  <si>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</si>
  <si>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</si>
  <si>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</si>
  <si>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</si>
  <si>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</si>
  <si>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</si>
  <si>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</si>
  <si>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</si>
  <si>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</si>
  <si>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</si>
  <si>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</si>
  <si>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</si>
  <si>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</si>
  <si>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</si>
  <si>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</si>
  <si>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</si>
  <si>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</si>
  <si>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</si>
  <si>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</si>
  <si>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</si>
  <si>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</si>
  <si>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</si>
  <si>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</si>
  <si>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</si>
  <si>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</si>
  <si>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</si>
  <si>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</si>
  <si>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</si>
  <si>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</si>
  <si>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</si>
  <si>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</si>
  <si>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</si>
  <si>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</si>
  <si>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</si>
  <si>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</si>
  <si>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</si>
  <si>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</si>
  <si>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</si>
  <si>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</si>
  <si>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</si>
  <si>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</si>
  <si>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</si>
  <si>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</si>
  <si>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</si>
  <si>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</si>
  <si>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</si>
  <si>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</si>
  <si>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</si>
  <si>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</si>
  <si>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</si>
  <si>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</si>
  <si>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</si>
  <si>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</si>
  <si>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</si>
  <si>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</si>
  <si>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</si>
  <si>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</si>
  <si>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</si>
  <si>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</si>
  <si>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</si>
  <si>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</si>
  <si>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</si>
  <si>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</si>
  <si>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</si>
  <si>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</si>
  <si>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</si>
  <si>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</si>
  <si>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</si>
  <si>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</si>
  <si>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</si>
  <si>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</si>
  <si>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</si>
  <si>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</si>
  <si>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</si>
  <si>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</si>
  <si>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</si>
  <si>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</si>
  <si>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</si>
  <si>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</si>
  <si>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</si>
  <si>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</si>
  <si>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</si>
  <si>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</si>
  <si>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</si>
  <si>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</si>
  <si>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</si>
  <si>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</si>
  <si>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</si>
  <si>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</si>
  <si>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</si>
  <si>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</si>
  <si>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</si>
  <si>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</si>
  <si>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</si>
  <si>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</si>
  <si>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</si>
  <si>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</si>
  <si>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</si>
  <si>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</si>
  <si>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</si>
  <si>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</si>
  <si>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</si>
  <si>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</si>
  <si>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</si>
  <si>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</si>
  <si>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</si>
  <si>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</si>
  <si>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</si>
  <si>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</si>
  <si>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</si>
  <si>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</si>
  <si>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</si>
  <si>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</si>
  <si>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</si>
  <si>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</si>
  <si>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</si>
  <si>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</si>
  <si>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</si>
  <si>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</si>
  <si>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</si>
  <si>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</si>
  <si>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</si>
  <si>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</si>
  <si>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</si>
  <si>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</si>
  <si>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</si>
  <si>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</si>
  <si>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</si>
  <si>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</si>
  <si>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</si>
  <si>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</si>
  <si>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</si>
  <si>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</si>
  <si>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</si>
  <si>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</si>
  <si>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</si>
  <si>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</si>
  <si>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</si>
  <si>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</si>
  <si>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</si>
  <si>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</si>
  <si>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</si>
  <si>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</si>
  <si>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</si>
  <si>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</si>
  <si>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</si>
  <si>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</si>
  <si>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</si>
  <si>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</si>
  <si>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</si>
  <si>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</si>
  <si>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</si>
  <si>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</si>
  <si>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</si>
  <si>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</si>
  <si>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</si>
  <si>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</si>
  <si>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</si>
  <si>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</si>
  <si>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</si>
  <si>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</si>
  <si>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</si>
  <si>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</si>
  <si>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</si>
  <si>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</si>
  <si>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</si>
  <si>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</si>
  <si>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</si>
  <si>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</si>
  <si>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</si>
  <si>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</si>
  <si>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</si>
  <si>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</si>
  <si>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</si>
  <si>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</si>
  <si>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</si>
  <si>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</si>
  <si>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</si>
  <si>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</si>
  <si>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</si>
  <si>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</si>
  <si>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</si>
  <si>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</si>
  <si>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</si>
  <si>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</si>
  <si>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</si>
  <si>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</si>
  <si>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</si>
  <si>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</si>
  <si>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</si>
  <si>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</si>
  <si>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</si>
  <si>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</si>
  <si>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</si>
  <si>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</si>
  <si>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</si>
  <si>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</si>
  <si>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</si>
  <si>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</si>
  <si>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</si>
  <si>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</si>
  <si>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</si>
  <si>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</si>
  <si>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</si>
  <si>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</si>
  <si>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</si>
  <si>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</si>
  <si>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</si>
  <si>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</si>
  <si>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</si>
  <si>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</si>
  <si>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</si>
  <si>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</si>
  <si>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</si>
  <si>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</si>
  <si>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</si>
  <si>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</si>
  <si>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</si>
  <si>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</si>
  <si>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</si>
  <si>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</si>
  <si>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</si>
  <si>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</si>
  <si>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</si>
  <si>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</si>
  <si>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</si>
  <si>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</si>
  <si>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</si>
  <si>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</si>
  <si>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</si>
  <si>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</si>
  <si>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</si>
  <si>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</si>
  <si>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</si>
  <si>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</si>
  <si>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</si>
  <si>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</si>
  <si>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</si>
  <si>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</si>
  <si>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</si>
  <si>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</si>
  <si>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</si>
  <si>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</si>
  <si>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</si>
  <si>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</si>
  <si>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</si>
  <si>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</si>
  <si>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</si>
  <si>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</si>
  <si>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</si>
  <si>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</si>
  <si>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</si>
  <si>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</si>
  <si>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</si>
  <si>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</si>
  <si>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</si>
  <si>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</si>
  <si>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</si>
  <si>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</si>
  <si>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</si>
  <si>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</si>
  <si>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</si>
  <si>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</si>
  <si>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</si>
  <si>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</si>
  <si>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</si>
  <si>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</si>
  <si>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</si>
  <si>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</si>
  <si>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</si>
  <si>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</si>
  <si>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</si>
  <si>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</si>
  <si>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</si>
  <si>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</si>
  <si>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</si>
  <si>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</si>
  <si>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</si>
  <si>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</si>
  <si>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</si>
  <si>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</si>
  <si>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</si>
  <si>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</si>
  <si>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</si>
  <si>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</si>
  <si>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</si>
  <si>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</si>
  <si>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</si>
  <si>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</si>
  <si>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</si>
  <si>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</si>
  <si>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</si>
  <si>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</si>
  <si>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</si>
  <si>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</si>
  <si>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</si>
  <si>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</si>
  <si>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</si>
  <si>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</si>
  <si>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</si>
  <si>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</si>
  <si>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</si>
  <si>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</si>
  <si>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</si>
  <si>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</si>
  <si>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</si>
  <si>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</si>
  <si>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</si>
  <si>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</si>
  <si>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</si>
  <si>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</si>
  <si>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</si>
  <si>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</si>
  <si>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</si>
  <si>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</si>
  <si>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</si>
  <si>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</si>
  <si>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</si>
  <si>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</si>
  <si>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</si>
  <si>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</si>
  <si>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</si>
  <si>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</si>
  <si>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</si>
  <si>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</si>
  <si>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</si>
  <si>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</si>
  <si>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</si>
  <si>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</si>
  <si>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</si>
  <si>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</si>
  <si>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</si>
  <si>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</si>
  <si>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</si>
  <si>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</si>
  <si>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</si>
  <si>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</si>
  <si>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</si>
  <si>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</si>
  <si>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</si>
  <si>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</si>
  <si>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</si>
  <si>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</si>
  <si>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</si>
  <si>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</si>
  <si>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</si>
  <si>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</si>
  <si>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</si>
  <si>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</si>
  <si>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</si>
  <si>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</si>
  <si>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</si>
  <si>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</si>
  <si>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</si>
  <si>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</si>
  <si>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</si>
  <si>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</si>
  <si>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</si>
  <si>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</si>
  <si>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</si>
  <si>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</si>
  <si>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</si>
  <si>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</si>
  <si>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</si>
  <si>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</si>
  <si>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</si>
  <si>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</si>
  <si>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</si>
  <si>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</si>
  <si>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</si>
  <si>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</si>
  <si>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</si>
  <si>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</si>
  <si>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</si>
  <si>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</si>
  <si>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</si>
  <si>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</si>
  <si>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</si>
  <si>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</si>
  <si>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</si>
  <si>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</si>
  <si>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</si>
  <si>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</si>
  <si>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</si>
  <si>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</si>
  <si>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</si>
  <si>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</si>
  <si>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</si>
  <si>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</si>
  <si>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</si>
  <si>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</si>
  <si>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</si>
  <si>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</si>
  <si>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</si>
  <si>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</si>
  <si>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</si>
  <si>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</si>
  <si>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</si>
  <si>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</si>
  <si>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</si>
  <si>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</si>
  <si>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</si>
  <si>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</si>
  <si>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</si>
  <si>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</si>
  <si>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</si>
  <si>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</si>
  <si>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</si>
  <si>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</si>
  <si>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</si>
  <si>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</si>
  <si>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</si>
  <si>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</si>
  <si>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</si>
  <si>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</si>
  <si>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</si>
  <si>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</si>
  <si>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</si>
  <si>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</si>
  <si>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</si>
  <si>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</si>
  <si>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</si>
  <si>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</si>
  <si>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</si>
  <si>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</si>
  <si>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</si>
  <si>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</si>
  <si>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</si>
  <si>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</si>
  <si>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</si>
  <si>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</si>
  <si>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</si>
  <si>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</si>
  <si>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</si>
  <si>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</si>
  <si>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</si>
  <si>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</si>
  <si>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</si>
  <si>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</si>
  <si>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</si>
  <si>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</si>
  <si>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</si>
  <si>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</si>
  <si>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</si>
  <si>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</si>
  <si>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</si>
  <si>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</si>
  <si>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</si>
  <si>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</si>
  <si>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</si>
  <si>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</si>
  <si>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</si>
  <si>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</si>
  <si>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</si>
  <si>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</si>
  <si>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</si>
  <si>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</si>
  <si>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</si>
  <si>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</si>
  <si>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</si>
  <si>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</si>
  <si>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</si>
  <si>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</si>
  <si>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</si>
  <si>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</si>
  <si>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</si>
  <si>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</si>
  <si>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</si>
  <si>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</si>
  <si>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</si>
  <si>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</si>
  <si>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</si>
  <si>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</si>
  <si>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</si>
  <si>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</si>
  <si>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</si>
  <si>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</si>
  <si>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</si>
  <si>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</si>
  <si>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</si>
  <si>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</si>
  <si>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</si>
  <si>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</si>
  <si>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</si>
  <si>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</si>
  <si>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</si>
  <si>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</si>
  <si>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</si>
  <si>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</si>
  <si>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</si>
  <si>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</si>
  <si>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</si>
  <si>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</si>
  <si>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</si>
  <si>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</si>
  <si>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</si>
  <si>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</si>
  <si>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</si>
  <si>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</si>
  <si>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</si>
  <si>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</si>
  <si>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</si>
  <si>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</si>
  <si>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</si>
  <si>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</si>
  <si>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</si>
  <si>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</si>
  <si>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</si>
  <si>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</si>
  <si>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</si>
  <si>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</si>
  <si>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</si>
  <si>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</si>
  <si>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</si>
  <si>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</si>
  <si>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</si>
  <si>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</si>
  <si>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</si>
  <si>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</si>
  <si>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</si>
  <si>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</si>
  <si>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</si>
  <si>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</si>
  <si>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</si>
  <si>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</si>
  <si>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</si>
  <si>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</si>
  <si>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</si>
  <si>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</si>
  <si>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</si>
  <si>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</si>
  <si>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</si>
  <si>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</si>
  <si>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</si>
  <si>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</si>
  <si>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</si>
  <si>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</si>
  <si>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</si>
  <si>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</si>
  <si>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</si>
  <si>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</si>
  <si>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</si>
  <si>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</si>
  <si>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</si>
  <si>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</si>
  <si>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</si>
  <si>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</si>
  <si>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</si>
  <si>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</si>
  <si>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</si>
  <si>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</si>
  <si>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</si>
  <si>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</si>
  <si>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</si>
  <si>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</si>
  <si>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</si>
  <si>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</si>
  <si>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</si>
  <si>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</si>
  <si>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</si>
  <si>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</si>
  <si>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</si>
  <si>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</si>
  <si>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</si>
  <si>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</si>
  <si>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</si>
  <si>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</si>
  <si>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</si>
  <si>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</si>
  <si>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</si>
  <si>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</si>
  <si>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</si>
  <si>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</si>
  <si>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</si>
  <si>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</si>
  <si>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</si>
  <si>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</si>
  <si>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</si>
  <si>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</si>
  <si>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</si>
  <si>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</si>
  <si>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</si>
  <si>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</si>
  <si>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</si>
  <si>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</si>
  <si>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</si>
  <si>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</si>
  <si>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</si>
  <si>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</si>
  <si>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</si>
  <si>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</si>
  <si>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</si>
  <si>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</si>
  <si>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</si>
  <si>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</si>
  <si>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</si>
  <si>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</si>
  <si>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</si>
  <si>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</si>
  <si>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</si>
  <si>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</si>
  <si>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</si>
  <si>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</si>
  <si>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</si>
  <si>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</si>
  <si>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</si>
  <si>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</si>
  <si>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</si>
  <si>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</si>
  <si>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</si>
  <si>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</si>
  <si>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</si>
  <si>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</si>
  <si>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</si>
  <si>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</si>
  <si>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</si>
  <si>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</si>
  <si>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</si>
  <si>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</si>
  <si>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</si>
  <si>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</si>
  <si>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</si>
  <si>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</si>
  <si>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</si>
  <si>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</si>
  <si>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</si>
  <si>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</si>
  <si>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</si>
  <si>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</si>
  <si>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</si>
  <si>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</si>
  <si>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</si>
  <si>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</si>
  <si>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</si>
  <si>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</si>
  <si>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</si>
  <si>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</si>
  <si>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</si>
  <si>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</si>
  <si>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</si>
  <si>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</si>
  <si>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</si>
  <si>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</si>
  <si>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</si>
  <si>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</si>
  <si>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</si>
  <si>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</si>
  <si>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</si>
  <si>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</si>
  <si>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</si>
  <si>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</si>
  <si>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</si>
  <si>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</si>
  <si>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</si>
  <si>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</si>
  <si>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</si>
  <si>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</si>
  <si>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</si>
  <si>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</si>
  <si>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</si>
  <si>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</si>
  <si>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</si>
  <si>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</si>
  <si>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</si>
  <si>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</si>
  <si>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</si>
  <si>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</si>
  <si>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</si>
  <si>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</si>
  <si>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</si>
  <si>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</si>
  <si>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</si>
  <si>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</si>
  <si>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</si>
  <si>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</si>
  <si>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</si>
  <si>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</si>
  <si>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</si>
  <si>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</si>
  <si>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</si>
  <si>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</si>
  <si>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</si>
  <si>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</si>
  <si>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</si>
  <si>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</si>
  <si>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</si>
  <si>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</si>
  <si>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</si>
  <si>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</si>
  <si>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</si>
  <si>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</si>
  <si>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</si>
  <si>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</si>
  <si>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</si>
  <si>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</si>
  <si>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</si>
  <si>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</si>
  <si>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</si>
  <si>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</si>
  <si>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</si>
  <si>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</si>
  <si>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</si>
  <si>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</si>
  <si>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</si>
  <si>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</si>
  <si>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</si>
  <si>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</si>
  <si>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</si>
  <si>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</si>
  <si>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</si>
  <si>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</si>
  <si>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</si>
  <si>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</si>
  <si>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</si>
  <si>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</si>
  <si>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</si>
  <si>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</si>
  <si>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</si>
  <si>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</si>
  <si>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</si>
  <si>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</si>
  <si>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</si>
  <si>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</si>
  <si>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</si>
  <si>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</si>
  <si>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</si>
  <si>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</si>
  <si>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</si>
  <si>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</si>
  <si>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</si>
  <si>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</si>
  <si>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</si>
  <si>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</si>
  <si>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</si>
  <si>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</si>
  <si>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</si>
  <si>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</si>
  <si>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</si>
  <si>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</si>
  <si>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</si>
  <si>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</si>
  <si>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</si>
  <si>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</si>
  <si>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</si>
  <si>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</si>
  <si>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</si>
  <si>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</si>
  <si>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</si>
  <si>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</si>
  <si>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</si>
  <si>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</si>
  <si>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</si>
  <si>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</si>
  <si>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</si>
  <si>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</si>
  <si>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</si>
  <si>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</si>
  <si>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</si>
  <si>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</si>
  <si>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</si>
  <si>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</si>
  <si>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</si>
  <si>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</si>
  <si>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</si>
  <si>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</si>
  <si>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</si>
  <si>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</si>
  <si>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</si>
  <si>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</si>
  <si>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</si>
  <si>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</si>
  <si>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</si>
  <si>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</si>
  <si>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</si>
  <si>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</si>
  <si>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</si>
  <si>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</si>
  <si>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</si>
  <si>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</si>
  <si>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</si>
  <si>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</si>
  <si>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</si>
  <si>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</si>
  <si>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</si>
  <si>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</si>
  <si>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</si>
  <si>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</si>
  <si>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</si>
  <si>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</si>
  <si>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</si>
  <si>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</si>
  <si>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</si>
  <si>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</si>
  <si>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</si>
  <si>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</si>
  <si>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</si>
  <si>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</si>
  <si>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</si>
  <si>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</si>
  <si>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</si>
  <si>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</si>
  <si>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</si>
  <si>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</si>
  <si>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</si>
  <si>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</si>
  <si>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</si>
  <si>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</si>
  <si>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</si>
  <si>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</si>
  <si>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</si>
  <si>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</si>
  <si>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</si>
  <si>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</si>
  <si>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</si>
  <si>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</si>
  <si>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</si>
  <si>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</si>
  <si>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</si>
  <si>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</si>
  <si>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</si>
  <si>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</si>
  <si>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</si>
  <si>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</si>
  <si>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</si>
  <si>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</si>
  <si>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</si>
  <si>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</si>
  <si>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</si>
  <si>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</si>
  <si>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</si>
  <si>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</si>
  <si>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</si>
  <si>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</si>
  <si>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</si>
  <si>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</si>
  <si>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</si>
  <si>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</si>
  <si>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</si>
  <si>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</si>
  <si>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</si>
  <si>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</si>
  <si>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</si>
  <si>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</si>
  <si>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</si>
  <si>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</si>
  <si>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</si>
  <si>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</si>
  <si>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</si>
  <si>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</si>
  <si>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</si>
  <si>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</si>
  <si>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</si>
  <si>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</si>
  <si>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</si>
  <si>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</si>
  <si>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</si>
  <si>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</si>
  <si>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</si>
  <si>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</si>
  <si>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</si>
  <si>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</si>
  <si>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</si>
  <si>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</si>
  <si>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</si>
  <si>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</si>
  <si>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</si>
  <si>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</si>
  <si>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</si>
  <si>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</si>
  <si>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</si>
  <si>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</si>
  <si>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</si>
  <si>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</si>
  <si>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</si>
  <si>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</si>
  <si>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</si>
  <si>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</si>
  <si>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</si>
  <si>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</si>
  <si>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</si>
  <si>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</si>
  <si>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</si>
  <si>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</si>
  <si>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</si>
  <si>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</si>
  <si>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</si>
  <si>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</si>
  <si>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</si>
  <si>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</si>
  <si>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</si>
  <si>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</si>
  <si>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</si>
  <si>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</si>
  <si>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</si>
  <si>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</si>
  <si>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</si>
  <si>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</si>
  <si>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</si>
  <si>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</si>
  <si>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</si>
  <si>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</si>
  <si>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</si>
  <si>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</si>
  <si>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</si>
  <si>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</si>
  <si>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</si>
  <si>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</si>
  <si>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</si>
  <si>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</si>
  <si>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</si>
  <si>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</si>
  <si>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</si>
  <si>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</si>
  <si>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</si>
  <si>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</si>
  <si>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</si>
  <si>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</si>
  <si>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</si>
  <si>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</si>
  <si>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</si>
  <si>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</si>
  <si>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</si>
  <si>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</si>
  <si>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</si>
  <si>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</si>
  <si>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</si>
  <si>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</si>
  <si>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</si>
  <si>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</si>
  <si>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</si>
  <si>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</si>
  <si>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</si>
  <si>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</si>
  <si>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</si>
  <si>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</si>
  <si>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</si>
  <si>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</si>
  <si>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</si>
  <si>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</si>
  <si>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</si>
  <si>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</si>
  <si>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</si>
  <si>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</si>
  <si>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</si>
  <si>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</si>
  <si>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</si>
  <si>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</si>
  <si>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</si>
  <si>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</si>
  <si>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</si>
  <si>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</si>
  <si>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</si>
  <si>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</si>
  <si>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</si>
  <si>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</si>
  <si>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</si>
  <si>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</si>
  <si>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</si>
  <si>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</si>
  <si>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</si>
  <si>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</si>
  <si>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</si>
  <si>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</si>
  <si>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</si>
  <si>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</si>
  <si>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</si>
  <si>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</si>
  <si>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</si>
  <si>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</si>
  <si>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</si>
  <si>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</si>
  <si>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</si>
  <si>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</si>
  <si>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</si>
  <si>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</si>
  <si>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</si>
  <si>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</si>
  <si>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</si>
  <si>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</si>
  <si>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</si>
  <si>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</si>
  <si>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</si>
  <si>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</si>
  <si>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</si>
  <si>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</si>
  <si>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</si>
  <si>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</si>
  <si>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</si>
  <si>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</si>
  <si>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</si>
  <si>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</si>
  <si>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</si>
  <si>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</si>
  <si>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</si>
  <si>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</si>
  <si>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</si>
  <si>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</si>
  <si>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</si>
  <si>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</si>
  <si>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</si>
  <si>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</si>
  <si>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</si>
  <si>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</si>
  <si>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</si>
  <si>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</si>
  <si>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</si>
  <si>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</si>
  <si>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</si>
  <si>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</si>
  <si>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</si>
  <si>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</si>
  <si>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</si>
  <si>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</si>
  <si>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</si>
  <si>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</si>
  <si>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</si>
  <si>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</si>
  <si>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</si>
  <si>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</si>
  <si>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</si>
  <si>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</si>
  <si>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</si>
  <si>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</si>
  <si>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</si>
  <si>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</si>
  <si>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</si>
  <si>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</si>
  <si>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</si>
  <si>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</si>
  <si>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</si>
  <si>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</si>
  <si>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</si>
  <si>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</si>
  <si>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</si>
  <si>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</si>
  <si>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</si>
  <si>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</si>
  <si>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</si>
  <si>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</si>
  <si>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</si>
  <si>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</si>
  <si>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</si>
  <si>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</si>
  <si>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</si>
  <si>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</si>
  <si>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</si>
  <si>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</si>
  <si>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</si>
  <si>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</si>
  <si>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</si>
  <si>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</si>
  <si>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</si>
  <si>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</si>
  <si>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</si>
  <si>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</si>
  <si>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</si>
  <si>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</si>
  <si>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</si>
  <si>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</si>
  <si>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</si>
  <si>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</si>
  <si>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</si>
  <si>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</si>
  <si>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</si>
  <si>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</si>
  <si>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</si>
  <si>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</si>
  <si>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</si>
  <si>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</si>
  <si>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</si>
  <si>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</si>
  <si>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</si>
  <si>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</si>
  <si>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</si>
  <si>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</si>
  <si>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</si>
  <si>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</si>
  <si>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</si>
  <si>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</si>
  <si>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</si>
  <si>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</si>
  <si>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</si>
  <si>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</si>
  <si>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</si>
  <si>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</si>
  <si>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</si>
  <si>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</si>
  <si>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</si>
  <si>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</si>
  <si>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</si>
  <si>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</si>
  <si>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</si>
  <si>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</si>
  <si>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</si>
  <si>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</si>
  <si>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</si>
  <si>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</si>
  <si>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</si>
  <si>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</si>
  <si>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</si>
  <si>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</si>
  <si>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</si>
  <si>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</si>
  <si>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</si>
  <si>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</si>
  <si>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</si>
  <si>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</si>
  <si>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</si>
  <si>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</si>
  <si>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</si>
  <si>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</si>
  <si>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</si>
  <si>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</si>
  <si>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</si>
  <si>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</si>
  <si>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</si>
  <si>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</si>
  <si>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</si>
  <si>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</si>
  <si>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</si>
  <si>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</si>
  <si>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</si>
  <si>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</si>
  <si>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</si>
  <si>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</si>
  <si>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</si>
  <si>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</si>
  <si>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</si>
  <si>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</si>
  <si>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</si>
  <si>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</si>
  <si>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</si>
  <si>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</si>
  <si>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</si>
  <si>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</si>
  <si>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</si>
  <si>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</si>
  <si>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</si>
  <si>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</si>
  <si>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</si>
  <si>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</si>
  <si>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</si>
  <si>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</si>
  <si>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</si>
  <si>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</si>
  <si>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</si>
  <si>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</si>
  <si>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</si>
  <si>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</si>
  <si>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</si>
  <si>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</si>
  <si>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</si>
  <si>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</si>
  <si>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</si>
  <si>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</si>
  <si>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</si>
  <si>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</si>
  <si>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</si>
  <si>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</si>
  <si>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</si>
  <si>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</si>
  <si>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</si>
  <si>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</si>
  <si>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</si>
  <si>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</si>
  <si>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</si>
  <si>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</si>
  <si>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</si>
  <si>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</si>
  <si>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</si>
  <si>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</si>
  <si>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</si>
  <si>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</si>
  <si>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</si>
  <si>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</si>
  <si>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</si>
  <si>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</si>
  <si>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</si>
  <si>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</si>
  <si>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</si>
  <si>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</si>
  <si>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</si>
  <si>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</si>
  <si>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</si>
  <si>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</si>
  <si>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</si>
  <si>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</si>
  <si>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</si>
  <si>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</si>
  <si>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</si>
  <si>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</si>
  <si>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</si>
  <si>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</si>
  <si>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</si>
  <si>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</si>
  <si>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</si>
  <si>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</si>
  <si>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</si>
  <si>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</si>
  <si>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</si>
  <si>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</si>
  <si>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</si>
  <si>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</si>
  <si>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</si>
  <si>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</si>
  <si>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</si>
  <si>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</si>
  <si>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</si>
  <si>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</si>
  <si>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</si>
  <si>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</si>
  <si>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</si>
  <si>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</si>
  <si>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</si>
  <si>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</si>
  <si>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</si>
  <si>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</si>
  <si>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</si>
  <si>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</si>
  <si>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</si>
  <si>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</si>
  <si>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</si>
  <si>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</si>
  <si>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</si>
  <si>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</si>
  <si>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</si>
  <si>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</si>
  <si>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</si>
  <si>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</si>
  <si>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</si>
  <si>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</si>
  <si>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</si>
  <si>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</si>
  <si>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</si>
  <si>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</si>
  <si>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</si>
  <si>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</si>
  <si>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</si>
  <si>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</si>
  <si>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</si>
  <si>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</si>
  <si>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</si>
  <si>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</si>
  <si>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</si>
  <si>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</si>
  <si>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</si>
  <si>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</si>
  <si>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</si>
  <si>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</si>
  <si>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</si>
  <si>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</si>
  <si>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</si>
  <si>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</si>
  <si>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</si>
  <si>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</si>
  <si>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</si>
  <si>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</si>
  <si>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</si>
  <si>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</si>
  <si>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</si>
  <si>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</si>
  <si>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</si>
  <si>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</si>
  <si>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</si>
  <si>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</si>
  <si>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</si>
  <si>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</si>
  <si>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</si>
  <si>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</si>
  <si>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</si>
  <si>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</si>
  <si>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</si>
  <si>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</si>
  <si>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</si>
  <si>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</si>
  <si>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</si>
  <si>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</si>
  <si>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</si>
  <si>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</si>
  <si>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</si>
  <si>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</si>
  <si>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</si>
  <si>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</si>
  <si>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</si>
  <si>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</si>
  <si>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</si>
  <si>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</si>
  <si>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</si>
  <si>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</si>
  <si>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</si>
  <si>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</si>
  <si>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</si>
  <si>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</si>
  <si>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</si>
  <si>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</si>
  <si>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</si>
  <si>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</si>
  <si>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</si>
  <si>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</si>
  <si>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</si>
  <si>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</si>
  <si>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</si>
  <si>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</si>
  <si>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</si>
  <si>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</si>
  <si>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</si>
  <si>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</si>
  <si>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</si>
  <si>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</si>
  <si>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</si>
  <si>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</si>
  <si>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</si>
  <si>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</si>
  <si>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</si>
  <si>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</si>
  <si>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</si>
  <si>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</si>
  <si>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</si>
  <si>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</si>
  <si>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</si>
  <si>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</si>
  <si>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</si>
  <si>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</si>
  <si>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</si>
  <si>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</si>
  <si>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</si>
  <si>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</si>
  <si>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</si>
  <si>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</si>
  <si>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</si>
  <si>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</si>
  <si>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</si>
  <si>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</si>
  <si>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</si>
  <si>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</si>
  <si>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</si>
  <si>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</si>
  <si>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</si>
  <si>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</si>
  <si>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</si>
  <si>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</si>
  <si>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</si>
  <si>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</si>
  <si>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</si>
  <si>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</si>
  <si>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</si>
  <si>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</si>
  <si>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</si>
  <si>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</si>
  <si>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</si>
  <si>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</si>
  <si>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</si>
  <si>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</si>
  <si>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</si>
  <si>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</si>
  <si>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</si>
  <si>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</si>
  <si>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</si>
  <si>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</si>
  <si>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</si>
  <si>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</si>
  <si>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</si>
  <si>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</si>
  <si>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</si>
  <si>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</si>
  <si>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</si>
  <si>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</si>
  <si>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</si>
  <si>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</si>
  <si>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</si>
  <si>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</si>
  <si>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</si>
  <si>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</si>
  <si>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</si>
  <si>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</si>
  <si>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</si>
  <si>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</si>
  <si>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</si>
  <si>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</si>
  <si>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</si>
  <si>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</si>
  <si>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</si>
  <si>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</si>
  <si>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</si>
  <si>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</si>
  <si>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</si>
  <si>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</si>
  <si>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</si>
  <si>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</si>
  <si>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</si>
  <si>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</si>
  <si>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</si>
  <si>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</si>
  <si>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</si>
  <si>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</si>
  <si>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</si>
  <si>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</si>
  <si>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</si>
  <si>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</si>
  <si>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</si>
  <si>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</si>
  <si>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</si>
  <si>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</si>
  <si>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</si>
  <si>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</si>
  <si>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</si>
  <si>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</si>
  <si>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</si>
  <si>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</si>
  <si>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</si>
  <si>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</si>
  <si>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</si>
  <si>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</si>
  <si>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</si>
  <si>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</si>
  <si>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</si>
  <si>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</si>
  <si>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</si>
  <si>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</si>
  <si>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</si>
  <si>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</si>
  <si>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</si>
  <si>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</si>
  <si>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</si>
  <si>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</si>
  <si>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</si>
  <si>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</si>
  <si>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</si>
  <si>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</si>
  <si>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</si>
  <si>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</si>
  <si>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</si>
  <si>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</si>
  <si>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</si>
  <si>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</si>
  <si>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</si>
  <si>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</si>
  <si>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</si>
  <si>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</si>
  <si>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</si>
  <si>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</si>
  <si>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</si>
  <si>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</si>
  <si>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</si>
  <si>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</si>
  <si>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</si>
  <si>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</si>
  <si>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</si>
  <si>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</si>
  <si>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</si>
  <si>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</si>
  <si>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</si>
  <si>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</si>
  <si>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</si>
  <si>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</si>
  <si>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</si>
  <si>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</si>
  <si>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</si>
  <si>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</si>
  <si>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</si>
  <si>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</si>
  <si>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</si>
  <si>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</si>
  <si>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</si>
  <si>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</si>
  <si>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</si>
  <si>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</si>
  <si>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</si>
  <si>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</si>
  <si>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</si>
  <si>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</si>
  <si>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</si>
  <si>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</si>
  <si>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</si>
  <si>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</si>
  <si>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</si>
  <si>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</si>
  <si>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</si>
  <si>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</si>
  <si>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</si>
  <si>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</si>
  <si>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</si>
  <si>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</si>
  <si>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</si>
  <si>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</si>
  <si>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</si>
  <si>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</si>
  <si>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</si>
  <si>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</si>
  <si>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</si>
  <si>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</si>
  <si>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</si>
  <si>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</si>
  <si>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</si>
  <si>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</si>
  <si>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</si>
  <si>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</si>
  <si>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</si>
  <si>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</si>
  <si>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</si>
  <si>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</si>
  <si>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</si>
  <si>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</si>
  <si>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</si>
  <si>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</si>
  <si>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</si>
  <si>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</si>
  <si>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</si>
  <si>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</si>
  <si>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</si>
  <si>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</si>
  <si>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</si>
  <si>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</si>
  <si>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</si>
  <si>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</si>
  <si>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</si>
  <si>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</si>
  <si>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</si>
  <si>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</si>
  <si>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</si>
  <si>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</si>
  <si>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</si>
  <si>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</si>
  <si>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</si>
  <si>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</si>
  <si>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</si>
  <si>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</si>
  <si>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</si>
  <si>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</si>
  <si>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</si>
  <si>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</si>
  <si>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</si>
  <si>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</si>
  <si>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</si>
  <si>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</si>
  <si>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</si>
  <si>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</si>
  <si>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</si>
  <si>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</si>
  <si>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</si>
  <si>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</si>
  <si>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</si>
  <si>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</si>
  <si>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</si>
  <si>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</si>
  <si>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</si>
  <si>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</si>
  <si>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</si>
  <si>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</si>
  <si>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</si>
  <si>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</si>
  <si>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</si>
  <si>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</si>
  <si>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</si>
  <si>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</si>
  <si>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</si>
  <si>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</si>
  <si>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</si>
  <si>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</si>
  <si>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</si>
  <si>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</si>
  <si>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</si>
  <si>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</si>
  <si>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</si>
  <si>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</si>
  <si>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</si>
  <si>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</si>
  <si>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</si>
  <si>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</si>
  <si>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</si>
  <si>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</si>
  <si>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</si>
  <si>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</si>
  <si>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</si>
  <si>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</si>
  <si>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</si>
  <si>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</si>
  <si>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</si>
  <si>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</si>
  <si>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</si>
  <si>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</si>
  <si>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</si>
  <si>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</si>
  <si>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</si>
  <si>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</si>
  <si>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</si>
  <si>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</si>
  <si>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</si>
  <si>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</si>
  <si>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</si>
  <si>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</si>
  <si>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</si>
  <si>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</si>
  <si>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</si>
  <si>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</si>
  <si>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</si>
  <si>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</si>
  <si>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</si>
  <si>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</si>
  <si>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</si>
  <si>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</si>
  <si>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</si>
  <si>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</si>
  <si>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</si>
  <si>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</si>
  <si>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</si>
  <si>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</si>
  <si>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</si>
  <si>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</si>
  <si>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</si>
  <si>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</si>
  <si>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</si>
  <si>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</si>
  <si>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</si>
  <si>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</si>
  <si>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</si>
  <si>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</si>
  <si>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</si>
  <si>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</si>
  <si>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</si>
  <si>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</si>
  <si>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</si>
  <si>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</si>
  <si>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</si>
  <si>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</si>
  <si>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</si>
  <si>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</si>
  <si>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</si>
  <si>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</si>
  <si>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</si>
  <si>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</si>
  <si>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</si>
  <si>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</si>
  <si>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</si>
  <si>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</si>
  <si>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</si>
  <si>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</si>
  <si>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</si>
  <si>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</si>
  <si>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</si>
  <si>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</si>
  <si>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</si>
  <si>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</si>
  <si>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</si>
  <si>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</si>
  <si>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</si>
  <si>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</si>
  <si>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</si>
  <si>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</si>
  <si>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</si>
  <si>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</si>
  <si>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</si>
  <si>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</si>
  <si>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</si>
  <si>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</si>
  <si>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</si>
  <si>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</si>
  <si>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</si>
  <si>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</si>
  <si>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</si>
  <si>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</si>
  <si>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</si>
  <si>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</si>
  <si>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</si>
  <si>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</si>
  <si>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</si>
  <si>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</si>
  <si>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</si>
  <si>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</si>
  <si>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</si>
  <si>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</si>
  <si>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</si>
  <si>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</si>
  <si>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</si>
  <si>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</si>
  <si>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</si>
  <si>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</si>
  <si>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</si>
  <si>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</si>
  <si>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</si>
  <si>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</si>
  <si>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</si>
  <si>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</si>
  <si>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</si>
  <si>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</si>
  <si>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</si>
  <si>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</si>
  <si>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</si>
  <si>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</si>
  <si>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</si>
  <si>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</si>
  <si>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</si>
  <si>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</si>
  <si>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</si>
  <si>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</si>
  <si>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</si>
  <si>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</si>
  <si>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</si>
  <si>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</si>
  <si>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</si>
  <si>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</si>
  <si>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</si>
  <si>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</si>
  <si>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</si>
  <si>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</si>
  <si>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</si>
  <si>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</si>
  <si>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</si>
  <si>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</si>
  <si>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</si>
  <si>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</si>
  <si>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</si>
  <si>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</si>
  <si>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</si>
  <si>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</si>
  <si>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</si>
  <si>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</si>
  <si>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</si>
  <si>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</si>
  <si>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</si>
  <si>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</si>
  <si>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</si>
  <si>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</si>
  <si>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</si>
  <si>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</si>
  <si>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</si>
  <si>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</si>
  <si>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</si>
  <si>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</si>
  <si>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</si>
  <si>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</si>
  <si>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</si>
  <si>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</si>
  <si>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</si>
  <si>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</si>
  <si>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</si>
  <si>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</si>
  <si>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</si>
  <si>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</si>
  <si>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</si>
  <si>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</si>
  <si>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</si>
  <si>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</si>
  <si>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</si>
  <si>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</si>
  <si>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</si>
  <si>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</si>
  <si>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</si>
  <si>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</si>
  <si>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</si>
  <si>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</si>
  <si>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</si>
  <si>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</si>
  <si>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</si>
  <si>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</si>
  <si>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</si>
  <si>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</si>
  <si>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</si>
  <si>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</si>
  <si>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</si>
  <si>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</si>
  <si>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</si>
  <si>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</si>
  <si>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</si>
  <si>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</si>
  <si>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</si>
  <si>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</si>
  <si>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</si>
  <si>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</si>
  <si>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</si>
  <si>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</si>
  <si>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</si>
  <si>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</si>
  <si>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</si>
  <si>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</si>
  <si>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</si>
  <si>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</si>
  <si>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</si>
  <si>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</si>
  <si>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</si>
  <si>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</si>
  <si>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</si>
  <si>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</si>
  <si>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</si>
  <si>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</si>
  <si>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</si>
  <si>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</si>
  <si>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</si>
  <si>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</si>
  <si>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</si>
  <si>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</si>
  <si>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</si>
  <si>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</si>
  <si>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</si>
  <si>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</si>
  <si>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</si>
  <si>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</si>
  <si>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</si>
  <si>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</si>
  <si>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</si>
  <si>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</si>
  <si>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</si>
  <si>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</si>
  <si>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</si>
  <si>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</si>
  <si>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</si>
  <si>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</si>
  <si>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</si>
  <si>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</si>
  <si>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</si>
  <si>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</si>
  <si>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</si>
  <si>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</si>
  <si>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</si>
  <si>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</si>
  <si>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</si>
  <si>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</si>
  <si>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</si>
  <si>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</si>
  <si>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</si>
  <si>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</si>
  <si>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</si>
  <si>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</si>
  <si>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</si>
  <si>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</si>
  <si>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</si>
  <si>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</si>
  <si>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</si>
  <si>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</si>
  <si>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</si>
  <si>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</si>
  <si>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</si>
  <si>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</si>
  <si>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</si>
  <si>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</si>
  <si>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</si>
  <si>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</si>
  <si>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</si>
  <si>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</si>
  <si>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</si>
  <si>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</si>
  <si>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</si>
  <si>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</si>
  <si>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</si>
  <si>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</si>
  <si>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</si>
  <si>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</si>
  <si>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</si>
  <si>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</si>
  <si>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</si>
  <si>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</si>
  <si>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</si>
  <si>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</si>
  <si>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</si>
  <si>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</si>
  <si>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</si>
  <si>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</si>
  <si>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</si>
  <si>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</si>
  <si>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</si>
  <si>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</si>
  <si>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</si>
  <si>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</si>
  <si>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</si>
  <si>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</si>
  <si>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</si>
  <si>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</si>
  <si>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</si>
  <si>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</si>
  <si>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</si>
  <si>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</si>
  <si>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</si>
  <si>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</si>
  <si>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</si>
  <si>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</si>
  <si>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</si>
  <si>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</si>
  <si>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</si>
  <si>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</si>
  <si>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</si>
  <si>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</si>
  <si>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</si>
  <si>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</si>
  <si>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</si>
  <si>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</si>
  <si>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</si>
  <si>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</si>
  <si>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</si>
  <si>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</si>
  <si>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</si>
  <si>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</si>
  <si>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</si>
  <si>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</si>
  <si>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</si>
  <si>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</si>
  <si>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</si>
  <si>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</si>
  <si>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</si>
  <si>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</si>
  <si>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</si>
  <si>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</si>
  <si>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</si>
  <si>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</si>
  <si>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</si>
  <si>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</si>
  <si>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</si>
  <si>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</si>
  <si>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</si>
  <si>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</si>
  <si>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</si>
  <si>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</si>
  <si>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</si>
  <si>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</si>
  <si>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</si>
  <si>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</si>
  <si>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</si>
  <si>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</si>
  <si>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</si>
  <si>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</si>
  <si>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</si>
  <si>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</si>
  <si>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</si>
  <si>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</si>
  <si>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</si>
  <si>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</si>
  <si>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</si>
  <si>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</si>
  <si>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</si>
  <si>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</si>
  <si>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</si>
  <si>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</si>
  <si>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</si>
  <si>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</si>
  <si>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</si>
  <si>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</si>
  <si>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</si>
  <si>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</si>
  <si>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</si>
  <si>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</si>
  <si>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</si>
  <si>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</si>
  <si>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</si>
  <si>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</si>
  <si>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</si>
  <si>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</si>
  <si>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</si>
  <si>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</si>
  <si>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</si>
  <si>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</si>
  <si>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</si>
  <si>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</si>
  <si>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</si>
  <si>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</si>
  <si>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</si>
  <si>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</si>
  <si>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</si>
  <si>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</si>
  <si>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</si>
  <si>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</si>
  <si>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</si>
  <si>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</si>
  <si>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</si>
  <si>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</si>
  <si>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</si>
  <si>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</si>
  <si>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</si>
  <si>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</si>
  <si>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</si>
  <si>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</si>
  <si>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</si>
  <si>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</si>
  <si>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</si>
  <si>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</si>
  <si>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</si>
  <si>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</si>
  <si>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</si>
  <si>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</si>
  <si>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</si>
  <si>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</si>
  <si>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</si>
  <si>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</si>
  <si>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</si>
  <si>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</si>
  <si>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</si>
  <si>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</si>
  <si>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</si>
  <si>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</si>
  <si>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</si>
  <si>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</si>
  <si>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</si>
  <si>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</si>
  <si>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</si>
  <si>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</si>
  <si>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</si>
  <si>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</si>
  <si>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</si>
  <si>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</si>
  <si>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</si>
  <si>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</si>
  <si>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</si>
  <si>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</si>
  <si>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</si>
  <si>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</si>
  <si>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</si>
  <si>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</si>
  <si>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</si>
  <si>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</si>
  <si>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</si>
  <si>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</si>
  <si>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</si>
  <si>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</si>
  <si>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</si>
  <si>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</si>
  <si>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</si>
  <si>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</si>
  <si>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</si>
  <si>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</si>
  <si>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</si>
  <si>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</si>
  <si>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</si>
  <si>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</si>
  <si>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</si>
  <si>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</si>
  <si>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</si>
  <si>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</si>
  <si>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</si>
  <si>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</si>
  <si>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</si>
  <si>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</si>
  <si>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</si>
  <si>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</si>
  <si>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</si>
  <si>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</si>
  <si>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</si>
  <si>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</si>
  <si>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</si>
  <si>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</si>
  <si>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</si>
  <si>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</si>
  <si>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</si>
  <si>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</si>
  <si>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</si>
  <si>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</si>
  <si>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</si>
  <si>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</si>
  <si>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</si>
  <si>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</si>
  <si>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</si>
  <si>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</si>
  <si>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</si>
  <si>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</si>
  <si>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</si>
  <si>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</si>
  <si>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</si>
  <si>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</si>
  <si>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</si>
  <si>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</si>
  <si>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</si>
  <si>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</si>
  <si>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</si>
  <si>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</si>
  <si>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</si>
  <si>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</si>
  <si>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</si>
  <si>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</si>
  <si>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</si>
  <si>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</si>
  <si>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</si>
  <si>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</si>
  <si>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</si>
  <si>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</si>
  <si>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</si>
  <si>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</si>
  <si>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</si>
  <si>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</si>
  <si>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</si>
  <si>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</si>
  <si>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</si>
  <si>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</si>
  <si>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</si>
  <si>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</si>
  <si>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</si>
  <si>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</si>
  <si>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</si>
  <si>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</si>
  <si>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</si>
  <si>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</si>
  <si>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</si>
  <si>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</si>
  <si>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</si>
  <si>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</si>
  <si>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</si>
  <si>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</si>
  <si>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</si>
  <si>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</si>
  <si>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</si>
  <si>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</si>
  <si>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</si>
  <si>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</si>
  <si>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</si>
  <si>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</si>
  <si>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</si>
  <si>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</si>
  <si>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</si>
  <si>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</si>
  <si>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</si>
  <si>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</si>
  <si>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</si>
  <si>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</si>
  <si>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</si>
  <si>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</si>
  <si>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</si>
  <si>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</si>
  <si>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</si>
  <si>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</si>
  <si>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</si>
  <si>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</si>
  <si>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</si>
  <si>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</si>
  <si>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</si>
  <si>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</si>
  <si>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</si>
  <si>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</si>
  <si>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</si>
  <si>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</si>
  <si>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</si>
  <si>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</si>
  <si>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</si>
  <si>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</si>
  <si>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</si>
  <si>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</si>
  <si>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</si>
  <si>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</si>
  <si>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</si>
  <si>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</si>
  <si>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</si>
  <si>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</si>
  <si>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</si>
  <si>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</si>
  <si>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</si>
  <si>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</si>
  <si>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</si>
  <si>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</si>
  <si>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</si>
  <si>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</si>
  <si>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</si>
  <si>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</si>
  <si>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</si>
  <si>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</si>
  <si>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</si>
  <si>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</si>
  <si>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</si>
  <si>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</si>
  <si>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</si>
  <si>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</si>
  <si>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</si>
  <si>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</si>
  <si>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</si>
  <si>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</si>
  <si>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</si>
  <si>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</si>
  <si>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</si>
  <si>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</si>
  <si>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</si>
  <si>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</si>
  <si>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</si>
  <si>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</si>
  <si>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</si>
  <si>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</si>
  <si>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</si>
  <si>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</si>
  <si>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</si>
  <si>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</si>
  <si>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</si>
  <si>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</si>
  <si>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</si>
  <si>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</si>
  <si>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</si>
  <si>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</si>
  <si>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</si>
  <si>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</si>
  <si>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</si>
  <si>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</si>
  <si>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</si>
  <si>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</si>
  <si>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</si>
  <si>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</si>
  <si>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</si>
  <si>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</si>
  <si>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</si>
  <si>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</si>
  <si>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</si>
  <si>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</si>
  <si>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</si>
  <si>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</si>
  <si>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</si>
  <si>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</si>
  <si>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</si>
  <si>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</si>
  <si>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</si>
  <si>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</si>
  <si>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</si>
  <si>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</si>
  <si>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</si>
  <si>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</si>
  <si>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</si>
  <si>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</si>
  <si>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</si>
  <si>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</si>
  <si>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</si>
  <si>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</si>
  <si>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</si>
  <si>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</si>
  <si>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</si>
  <si>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</si>
  <si>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</si>
  <si>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</si>
  <si>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</si>
  <si>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</si>
  <si>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</si>
  <si>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</si>
  <si>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</si>
  <si>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</si>
  <si>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</si>
  <si>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</si>
  <si>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</si>
  <si>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</si>
  <si>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</si>
  <si>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</si>
  <si>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</si>
  <si>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</si>
  <si>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</si>
  <si>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</si>
  <si>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</si>
  <si>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</si>
  <si>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</si>
  <si>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</si>
  <si>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</si>
  <si>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</si>
  <si>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</si>
  <si>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</si>
  <si>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</si>
  <si>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</si>
  <si>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</si>
  <si>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</si>
  <si>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</si>
  <si>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</si>
  <si>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</si>
  <si>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</si>
  <si>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</si>
  <si>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</si>
  <si>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</si>
  <si>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</si>
  <si>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</si>
  <si>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</si>
  <si>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</si>
  <si>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</si>
  <si>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</si>
  <si>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</si>
  <si>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</si>
  <si>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</si>
  <si>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</si>
  <si>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</si>
  <si>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</si>
  <si>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</si>
  <si>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</si>
  <si>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</si>
  <si>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</si>
  <si>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</si>
  <si>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</si>
  <si>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</si>
  <si>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</si>
  <si>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</si>
  <si>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</si>
  <si>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</si>
  <si>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</si>
  <si>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</si>
  <si>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</si>
  <si>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</si>
  <si>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</si>
  <si>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</si>
  <si>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</si>
  <si>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</si>
  <si>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</si>
  <si>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</si>
  <si>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</si>
  <si>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</si>
  <si>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</si>
  <si>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</si>
  <si>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</si>
  <si>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</si>
  <si>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</si>
  <si>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</si>
  <si>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</si>
  <si>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</si>
  <si>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</si>
  <si>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</si>
  <si>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</si>
  <si>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</si>
  <si>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</si>
  <si>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</si>
  <si>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</si>
  <si>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</si>
  <si>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</si>
  <si>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</si>
  <si>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</si>
  <si>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</si>
  <si>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</si>
  <si>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</si>
  <si>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</si>
  <si>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</si>
  <si>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</si>
  <si>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</si>
  <si>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</si>
  <si>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</si>
  <si>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</si>
  <si>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</si>
  <si>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</si>
  <si>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</si>
  <si>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</si>
  <si>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</si>
  <si>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</si>
  <si>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</si>
  <si>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</si>
  <si>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</si>
  <si>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</si>
  <si>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</si>
  <si>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</si>
  <si>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</si>
  <si>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</si>
  <si>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</si>
  <si>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</si>
  <si>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</si>
  <si>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</si>
  <si>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</si>
  <si>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</si>
  <si>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</si>
  <si>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</si>
  <si>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</si>
  <si>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</si>
  <si>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</si>
  <si>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</si>
  <si>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</si>
  <si>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</si>
  <si>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</si>
  <si>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</si>
  <si>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</si>
  <si>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</si>
  <si>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</si>
  <si>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</si>
  <si>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</si>
  <si>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</si>
  <si>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</si>
  <si>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</si>
  <si>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</si>
  <si>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</si>
  <si>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</si>
  <si>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</si>
  <si>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</si>
  <si>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</si>
  <si>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</si>
  <si>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</si>
  <si>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</si>
  <si>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</si>
  <si>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</si>
  <si>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</si>
  <si>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</si>
  <si>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</si>
  <si>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</si>
  <si>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</si>
  <si>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</si>
  <si>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</si>
  <si>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</si>
  <si>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</si>
  <si>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</si>
  <si>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</si>
  <si>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</si>
  <si>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</si>
  <si>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</si>
  <si>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</si>
  <si>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</si>
  <si>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</si>
  <si>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</si>
  <si>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</si>
  <si>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</si>
  <si>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</si>
  <si>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</si>
  <si>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</si>
  <si>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</si>
  <si>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</si>
  <si>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</si>
  <si>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</si>
  <si>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</si>
  <si>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</si>
  <si>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</si>
  <si>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</si>
  <si>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</si>
  <si>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</si>
  <si>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</si>
  <si>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</si>
  <si>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</si>
  <si>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</si>
  <si>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</si>
  <si>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</si>
  <si>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</si>
  <si>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</si>
  <si>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</si>
  <si>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</si>
  <si>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</si>
  <si>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</si>
  <si>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</si>
  <si>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</si>
  <si>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</si>
  <si>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</si>
  <si>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</si>
  <si>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</si>
  <si>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</si>
  <si>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</si>
  <si>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</si>
  <si>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</si>
  <si>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</si>
  <si>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</si>
  <si>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</si>
  <si>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</si>
  <si>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</si>
  <si>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</si>
  <si>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</si>
  <si>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</si>
  <si>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</si>
  <si>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</si>
  <si>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</si>
  <si>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</si>
  <si>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</si>
  <si>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</si>
  <si>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</si>
  <si>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</si>
  <si>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</si>
  <si>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</si>
  <si>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</si>
  <si>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</si>
  <si>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</si>
  <si>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</si>
  <si>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</si>
  <si>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</si>
  <si>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</si>
  <si>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</si>
  <si>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</si>
  <si>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</si>
  <si>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</si>
  <si>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</si>
  <si>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</si>
  <si>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</si>
  <si>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</si>
  <si>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</si>
  <si>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</si>
  <si>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</si>
  <si>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</si>
  <si>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</si>
  <si>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</si>
  <si>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</si>
  <si>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</si>
  <si>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</si>
  <si>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</si>
  <si>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</si>
  <si>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</si>
  <si>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</si>
  <si>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</si>
  <si>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</si>
  <si>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</si>
  <si>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</si>
  <si>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</si>
  <si>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</si>
  <si>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</si>
  <si>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</si>
  <si>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</si>
  <si>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</si>
  <si>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</si>
  <si>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</si>
  <si>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</si>
  <si>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</si>
  <si>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</si>
  <si>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</si>
  <si>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</si>
  <si>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</si>
  <si>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</si>
  <si>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</si>
  <si>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</si>
  <si>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</si>
  <si>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</si>
  <si>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</si>
  <si>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</si>
  <si>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</si>
  <si>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</si>
  <si>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</si>
  <si>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</si>
  <si>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</si>
  <si>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</si>
  <si>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</si>
  <si>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</si>
  <si>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</si>
  <si>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</si>
  <si>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</si>
  <si>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</si>
  <si>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</si>
  <si>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</si>
  <si>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</si>
  <si>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</si>
  <si>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</si>
  <si>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</si>
  <si>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</si>
  <si>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</si>
  <si>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</si>
  <si>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</si>
  <si>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</si>
  <si>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</si>
  <si>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</si>
  <si>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</si>
  <si>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</si>
  <si>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</si>
  <si>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</si>
  <si>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</si>
  <si>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</si>
  <si>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</si>
  <si>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</si>
  <si>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</si>
  <si>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</si>
  <si>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</si>
  <si>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</si>
  <si>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</si>
  <si>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</si>
  <si>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</si>
  <si>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</si>
  <si>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</si>
  <si>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</si>
  <si>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</si>
  <si>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</si>
  <si>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</si>
  <si>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</si>
  <si>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</si>
  <si>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</si>
  <si>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</si>
  <si>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</si>
  <si>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</si>
  <si>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</si>
  <si>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</si>
  <si>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</si>
  <si>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</si>
  <si>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</si>
  <si>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</si>
  <si>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</si>
  <si>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</si>
  <si>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</si>
  <si>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</si>
  <si>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</si>
  <si>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</si>
  <si>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</si>
  <si>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</si>
  <si>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</si>
  <si>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</si>
  <si>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</si>
  <si>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</si>
  <si>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</si>
  <si>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</si>
  <si>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</si>
  <si>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</si>
  <si>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</si>
  <si>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</si>
  <si>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</si>
  <si>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</si>
  <si>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</si>
  <si>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</si>
  <si>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</si>
  <si>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</si>
  <si>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</si>
  <si>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</si>
  <si>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</si>
  <si>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</si>
  <si>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</si>
  <si>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</si>
  <si>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</si>
  <si>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</si>
  <si>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</si>
  <si>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</si>
  <si>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</si>
  <si>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</si>
  <si>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</si>
  <si>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</si>
  <si>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</si>
  <si>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</si>
  <si>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</si>
  <si>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</si>
  <si>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</si>
  <si>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</si>
  <si>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</si>
  <si>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</si>
  <si>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</si>
  <si>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</si>
  <si>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</si>
  <si>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</si>
  <si>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</si>
  <si>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</si>
  <si>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</si>
  <si>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</si>
  <si>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</si>
  <si>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</si>
  <si>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</si>
  <si>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</si>
  <si>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</si>
  <si>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</si>
  <si>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</si>
  <si>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</si>
  <si>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</si>
  <si>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</si>
  <si>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</si>
  <si>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</si>
  <si>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</si>
  <si>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</si>
  <si>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</si>
  <si>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</si>
  <si>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</si>
  <si>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</si>
  <si>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</si>
  <si>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</si>
  <si>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</si>
  <si>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</si>
  <si>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</si>
  <si>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</si>
  <si>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</si>
  <si>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</si>
  <si>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</si>
  <si>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</si>
  <si>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</si>
  <si>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</si>
  <si>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</si>
  <si>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</si>
  <si>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</si>
  <si>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</si>
  <si>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</si>
  <si>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</si>
  <si>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</si>
  <si>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</si>
  <si>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</si>
  <si>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</si>
  <si>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</si>
  <si>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</si>
  <si>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</si>
  <si>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</si>
  <si>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</si>
  <si>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</si>
  <si>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</si>
  <si>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</si>
  <si>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</si>
  <si>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</si>
  <si>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</si>
  <si>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</si>
  <si>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</si>
  <si>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</si>
  <si>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</si>
  <si>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</si>
  <si>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</si>
  <si>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</si>
  <si>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</si>
  <si>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</si>
  <si>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</si>
  <si>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</si>
  <si>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</si>
  <si>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</si>
  <si>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</si>
  <si>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</si>
  <si>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</si>
  <si>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</si>
  <si>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</si>
  <si>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</si>
  <si>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</si>
  <si>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</si>
  <si>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</si>
  <si>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</si>
  <si>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</si>
  <si>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</si>
  <si>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</si>
  <si>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</si>
  <si>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</si>
  <si>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</si>
  <si>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</si>
  <si>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</si>
  <si>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</si>
  <si>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</si>
  <si>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</si>
  <si>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</si>
  <si>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</si>
  <si>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</si>
  <si>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</si>
  <si>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</si>
  <si>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</si>
  <si>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</si>
  <si>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</si>
  <si>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</si>
  <si>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</si>
  <si>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</si>
  <si>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</si>
  <si>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</si>
  <si>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</si>
  <si>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</si>
  <si>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</si>
  <si>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</si>
  <si>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</si>
  <si>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</si>
  <si>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</si>
  <si>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</si>
  <si>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</si>
  <si>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</si>
  <si>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</si>
  <si>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</si>
  <si>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</si>
  <si>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</si>
  <si>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</si>
  <si>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</si>
  <si>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</si>
  <si>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</si>
  <si>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</si>
  <si>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</si>
  <si>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</si>
  <si>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</si>
  <si>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</si>
  <si>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</si>
  <si>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</si>
  <si>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</si>
  <si>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</si>
  <si>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</si>
  <si>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</si>
  <si>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</si>
  <si>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</si>
  <si>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</si>
  <si>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</si>
  <si>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</si>
  <si>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</si>
  <si>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</si>
  <si>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</si>
  <si>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</si>
  <si>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</si>
  <si>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</si>
  <si>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</si>
  <si>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</si>
  <si>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</si>
  <si>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</si>
  <si>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</si>
  <si>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</si>
  <si>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</si>
  <si>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</si>
  <si>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</si>
  <si>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</si>
  <si>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</si>
  <si>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</si>
  <si>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</si>
  <si>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</si>
  <si>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</si>
  <si>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</si>
  <si>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</si>
  <si>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</si>
  <si>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</si>
  <si>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</si>
  <si>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</si>
  <si>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</si>
  <si>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</si>
  <si>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</si>
  <si>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</si>
  <si>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</si>
  <si>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</si>
  <si>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</si>
  <si>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</si>
  <si>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</si>
  <si>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</si>
  <si>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</si>
  <si>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</si>
  <si>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</si>
  <si>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</si>
  <si>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</si>
  <si>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</si>
  <si>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</si>
  <si>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</si>
  <si>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</si>
  <si>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</si>
  <si>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</si>
  <si>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</si>
  <si>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</si>
  <si>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</si>
  <si>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</si>
  <si>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</si>
  <si>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</si>
  <si>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</si>
  <si>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</si>
  <si>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</si>
  <si>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</si>
  <si>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</si>
  <si>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</si>
  <si>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</si>
  <si>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</si>
  <si>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</si>
  <si>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</si>
  <si>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</si>
  <si>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</si>
  <si>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</si>
  <si>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</si>
  <si>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</si>
  <si>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</si>
  <si>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</si>
  <si>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</si>
  <si>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</si>
  <si>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</si>
  <si>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</si>
  <si>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</si>
  <si>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</si>
  <si>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</si>
  <si>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</si>
  <si>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</si>
  <si>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</si>
  <si>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</si>
  <si>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</si>
  <si>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</si>
  <si>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</si>
  <si>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</si>
  <si>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</si>
  <si>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</si>
  <si>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</si>
  <si>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</si>
  <si>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</si>
  <si>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</si>
  <si>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</si>
  <si>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</si>
  <si>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</si>
  <si>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</si>
  <si>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</si>
  <si>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</si>
  <si>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</si>
  <si>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</si>
  <si>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</si>
  <si>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</si>
  <si>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</si>
  <si>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</si>
  <si>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</si>
  <si>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</si>
  <si>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</si>
  <si>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</si>
  <si>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</si>
  <si>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</si>
  <si>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</si>
  <si>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</si>
  <si>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</si>
  <si>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</si>
  <si>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</si>
  <si>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</si>
  <si>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</si>
  <si>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</si>
  <si>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</si>
  <si>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</si>
  <si>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</si>
  <si>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</si>
  <si>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</si>
  <si>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</si>
  <si>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</si>
  <si>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</si>
  <si>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</si>
  <si>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</si>
  <si>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</si>
  <si>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</si>
  <si>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</si>
  <si>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</si>
  <si>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</si>
  <si>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</si>
  <si>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</si>
  <si>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</si>
  <si>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</si>
  <si>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</si>
  <si>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</si>
  <si>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</si>
  <si>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</si>
  <si>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</si>
  <si>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</si>
  <si>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</si>
  <si>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</si>
  <si>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</si>
  <si>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</si>
  <si>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</si>
  <si>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</si>
  <si>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</si>
  <si>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</si>
  <si>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</si>
  <si>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</si>
  <si>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</si>
  <si>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</si>
  <si>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</si>
  <si>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</si>
  <si>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</si>
  <si>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</si>
  <si>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</si>
  <si>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</si>
  <si>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</si>
  <si>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</si>
  <si>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</si>
  <si>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</si>
  <si>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</si>
  <si>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</si>
  <si>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</si>
  <si>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</si>
  <si>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</si>
  <si>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</si>
  <si>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</si>
  <si>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</si>
  <si>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</si>
  <si>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</si>
  <si>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</si>
  <si>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</si>
  <si>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</si>
  <si>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</si>
  <si>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</si>
  <si>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</si>
  <si>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</si>
  <si>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</si>
  <si>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</si>
  <si>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</si>
  <si>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</si>
  <si>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</si>
  <si>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</si>
  <si>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</si>
  <si>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</si>
  <si>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</si>
  <si>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</si>
  <si>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</si>
  <si>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</si>
  <si>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</si>
  <si>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</si>
  <si>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</si>
  <si>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</si>
  <si>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</si>
  <si>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</si>
  <si>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</si>
  <si>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</si>
  <si>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</si>
  <si>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</si>
  <si>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</si>
  <si>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</si>
  <si>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</si>
  <si>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</si>
  <si>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</si>
  <si>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</si>
  <si>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</si>
  <si>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</si>
  <si>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</si>
  <si>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</si>
  <si>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</si>
  <si>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</si>
  <si>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</si>
  <si>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</si>
  <si>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</si>
  <si>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</si>
  <si>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</si>
  <si>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</si>
  <si>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</si>
  <si>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</si>
  <si>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</si>
  <si>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</si>
  <si>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</si>
  <si>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</si>
  <si>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</si>
  <si>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</si>
  <si>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</si>
  <si>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</si>
  <si>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</si>
  <si>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</si>
  <si>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</si>
  <si>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</si>
  <si>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</si>
  <si>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</si>
  <si>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</si>
  <si>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</si>
  <si>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</si>
  <si>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</si>
  <si>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</si>
  <si>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</si>
  <si>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</si>
  <si>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</si>
  <si>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</si>
  <si>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</si>
  <si>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</si>
  <si>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</si>
  <si>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</si>
  <si>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</si>
  <si>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</si>
  <si>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</si>
  <si>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</si>
  <si>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</si>
  <si>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</si>
  <si>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</si>
  <si>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</si>
  <si>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</si>
  <si>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</si>
  <si>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</si>
  <si>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</si>
  <si>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</si>
  <si>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</si>
  <si>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</si>
  <si>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</si>
  <si>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</si>
  <si>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</si>
  <si>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</si>
  <si>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</si>
  <si>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</si>
  <si>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</si>
  <si>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</si>
  <si>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</si>
  <si>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</si>
  <si>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</si>
  <si>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</si>
  <si>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</si>
  <si>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</si>
  <si>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</si>
  <si>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</si>
  <si>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</si>
  <si>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</si>
  <si>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</si>
  <si>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</si>
  <si>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</si>
  <si>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</si>
  <si>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</si>
  <si>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</si>
  <si>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</si>
  <si>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</si>
  <si>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</si>
  <si>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</si>
  <si>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</si>
  <si>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</si>
  <si>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</si>
  <si>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</si>
  <si>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</si>
  <si>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</si>
  <si>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</si>
  <si>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</si>
  <si>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</si>
  <si>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</si>
  <si>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</si>
  <si>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</si>
  <si>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</si>
  <si>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</si>
  <si>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</si>
  <si>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</si>
  <si>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</si>
  <si>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</si>
  <si>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</si>
  <si>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</si>
  <si>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</si>
  <si>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</si>
  <si>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</si>
  <si>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</si>
  <si>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</si>
  <si>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</si>
  <si>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</si>
  <si>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</si>
  <si>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</si>
  <si>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</si>
  <si>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</si>
  <si>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</si>
  <si>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</si>
  <si>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</si>
  <si>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</si>
  <si>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</si>
  <si>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</si>
  <si>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</si>
  <si>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</si>
  <si>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</si>
  <si>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</si>
  <si>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</si>
  <si>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</si>
  <si>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</si>
  <si>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</si>
  <si>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</si>
  <si>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</si>
  <si>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</si>
  <si>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</si>
  <si>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</si>
  <si>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</si>
  <si>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</si>
  <si>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</si>
  <si>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</si>
  <si>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</si>
  <si>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</si>
  <si>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</si>
  <si>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</si>
  <si>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</si>
  <si>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</si>
  <si>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</si>
  <si>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</si>
  <si>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</si>
  <si>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</si>
  <si>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</si>
  <si>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</si>
  <si>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</si>
  <si>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</si>
  <si>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</si>
  <si>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</si>
  <si>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</si>
  <si>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</si>
  <si>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</si>
  <si>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</si>
  <si>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</si>
  <si>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</si>
  <si>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</si>
  <si>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</si>
  <si>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</si>
  <si>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</si>
  <si>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</si>
  <si>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</si>
  <si>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</si>
  <si>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</si>
  <si>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</si>
  <si>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</si>
  <si>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</si>
  <si>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</si>
  <si>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</si>
  <si>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</si>
  <si>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</si>
  <si>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</si>
  <si>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</si>
  <si>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</si>
  <si>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</si>
  <si>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</si>
  <si>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</si>
  <si>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</si>
  <si>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</si>
  <si>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</si>
  <si>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</si>
  <si>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</si>
  <si>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</si>
  <si>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</si>
  <si>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</si>
  <si>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</si>
  <si>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</si>
  <si>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</si>
  <si>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</si>
  <si>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</si>
  <si>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</si>
  <si>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</si>
  <si>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</si>
  <si>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</si>
  <si>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</si>
  <si>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</si>
  <si>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</si>
  <si>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</si>
  <si>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</si>
  <si>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</si>
  <si>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</si>
  <si>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</si>
  <si>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</si>
  <si>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</si>
  <si>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</si>
  <si>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</si>
  <si>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</si>
  <si>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</si>
  <si>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</si>
  <si>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</si>
  <si>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</si>
  <si>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</si>
  <si>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</si>
  <si>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</si>
  <si>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</si>
  <si>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</si>
  <si>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</si>
  <si>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</si>
  <si>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</si>
  <si>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</si>
  <si>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</si>
  <si>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</si>
  <si>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</si>
  <si>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</si>
  <si>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</si>
  <si>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</si>
  <si>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</si>
  <si>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</si>
  <si>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</si>
  <si>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</si>
  <si>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</si>
  <si>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</si>
  <si>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</si>
  <si>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</si>
  <si>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</si>
  <si>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</si>
  <si>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</si>
  <si>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</si>
  <si>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</si>
  <si>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</si>
  <si>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</si>
  <si>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</si>
  <si>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</si>
  <si>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</si>
  <si>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</si>
  <si>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</si>
  <si>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</si>
  <si>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</si>
  <si>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</si>
  <si>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</si>
  <si>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</si>
  <si>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</si>
  <si>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</si>
  <si>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</si>
  <si>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</si>
  <si>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</si>
  <si>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</si>
  <si>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</si>
  <si>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</si>
  <si>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</si>
  <si>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</si>
  <si>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</si>
  <si>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</si>
  <si>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</si>
  <si>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</si>
  <si>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</si>
  <si>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</si>
  <si>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</si>
  <si>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</si>
  <si>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</si>
  <si>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</si>
  <si>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</si>
  <si>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</si>
  <si>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</si>
  <si>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</si>
  <si>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</si>
  <si>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</si>
  <si>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</si>
  <si>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</si>
  <si>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</si>
  <si>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</si>
  <si>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</si>
  <si>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</si>
  <si>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</si>
  <si>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</si>
  <si>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</si>
  <si>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</si>
  <si>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</si>
  <si>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</si>
  <si>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</si>
  <si>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</si>
  <si>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</si>
  <si>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</si>
  <si>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</si>
  <si>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</si>
  <si>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</si>
  <si>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</si>
  <si>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</si>
  <si>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</si>
  <si>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</si>
  <si>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</si>
  <si>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</si>
  <si>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</si>
  <si>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</si>
  <si>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</si>
  <si>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</si>
  <si>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</si>
  <si>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</si>
  <si>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</si>
  <si>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</si>
  <si>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</si>
  <si>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</si>
  <si>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</si>
  <si>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</si>
  <si>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</si>
  <si>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</si>
  <si>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</si>
  <si>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</si>
  <si>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</si>
  <si>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</si>
  <si>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</si>
  <si>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</si>
  <si>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</si>
  <si>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</si>
  <si>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</si>
  <si>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</si>
  <si>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</si>
  <si>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</si>
  <si>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</si>
  <si>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</si>
  <si>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</si>
  <si>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</si>
  <si>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</si>
  <si>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</si>
  <si>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</si>
  <si>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</si>
  <si>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</si>
  <si>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</si>
  <si>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</si>
  <si>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</si>
  <si>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</si>
  <si>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</si>
  <si>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</si>
  <si>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</si>
  <si>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</si>
  <si>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</si>
  <si>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</si>
  <si>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</si>
  <si>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</si>
  <si>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</si>
  <si>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</si>
  <si>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</si>
  <si>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</si>
  <si>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</si>
  <si>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</si>
  <si>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</si>
  <si>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</si>
  <si>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</si>
  <si>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</si>
  <si>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</si>
  <si>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</si>
  <si>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</si>
  <si>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</si>
  <si>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</si>
  <si>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</si>
  <si>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</si>
  <si>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</si>
  <si>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</si>
  <si>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</si>
  <si>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</si>
  <si>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</si>
  <si>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</si>
  <si>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</si>
  <si>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</si>
  <si>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</si>
  <si>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</si>
  <si>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</si>
  <si>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</si>
  <si>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</si>
  <si>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</si>
  <si>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</si>
  <si>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</si>
  <si>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</si>
  <si>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</si>
  <si>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</si>
  <si>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</si>
  <si>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</si>
  <si>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</si>
  <si>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</si>
  <si>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</si>
  <si>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</si>
  <si>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</si>
  <si>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</si>
  <si>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</si>
  <si>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</si>
  <si>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</si>
  <si>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</si>
  <si>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</si>
  <si>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</si>
  <si>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</si>
  <si>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</si>
  <si>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</si>
  <si>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</si>
  <si>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</si>
  <si>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</si>
  <si>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</si>
  <si>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</si>
  <si>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</si>
  <si>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</si>
  <si>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</si>
  <si>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</si>
  <si>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</si>
  <si>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</si>
  <si>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</si>
  <si>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</si>
  <si>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</si>
  <si>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</si>
  <si>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</si>
  <si>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</si>
  <si>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</si>
  <si>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</si>
  <si>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</si>
  <si>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</si>
  <si>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</si>
  <si>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</si>
  <si>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</si>
  <si>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</si>
  <si>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</si>
  <si>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</si>
  <si>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</si>
  <si>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</si>
  <si>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</si>
  <si>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</si>
  <si>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</si>
  <si>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</si>
  <si>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</si>
  <si>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</si>
  <si>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</si>
  <si>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</si>
  <si>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</si>
  <si>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</si>
  <si>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</si>
  <si>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</si>
  <si>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</si>
  <si>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</si>
  <si>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</si>
  <si>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</si>
  <si>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</si>
  <si>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</si>
  <si>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</si>
  <si>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</si>
  <si>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</si>
  <si>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</si>
  <si>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</si>
  <si>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</si>
  <si>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</si>
  <si>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</si>
  <si>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</si>
  <si>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</si>
  <si>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</si>
  <si>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</si>
  <si>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</si>
  <si>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</si>
  <si>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</si>
  <si>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</si>
  <si>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</si>
  <si>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</si>
  <si>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</si>
  <si>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</si>
  <si>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</si>
  <si>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</si>
  <si>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</si>
  <si>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</si>
  <si>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</si>
  <si>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</si>
  <si>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</si>
  <si>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</si>
  <si>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</si>
  <si>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</si>
  <si>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</si>
  <si>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</si>
  <si>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</si>
  <si>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</si>
  <si>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</si>
  <si>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</si>
  <si>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</si>
  <si>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</si>
  <si>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</si>
  <si>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</si>
  <si>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</si>
  <si>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</si>
  <si>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</si>
  <si>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</si>
  <si>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</si>
  <si>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</si>
  <si>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</si>
  <si>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</si>
  <si>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</si>
  <si>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</si>
  <si>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</si>
  <si>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</si>
  <si>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</si>
  <si>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</si>
  <si>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</si>
  <si>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</si>
  <si>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</si>
  <si>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</si>
  <si>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</si>
  <si>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</si>
  <si>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</si>
  <si>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</si>
  <si>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</si>
  <si>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</si>
  <si>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</si>
  <si>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</si>
  <si>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</si>
  <si>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</si>
  <si>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</si>
  <si>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</si>
  <si>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</si>
  <si>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</si>
  <si>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</si>
  <si>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</si>
  <si>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</si>
  <si>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</si>
  <si>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</si>
  <si>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</si>
  <si>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</si>
  <si>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</si>
  <si>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</si>
  <si>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</si>
  <si>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</si>
  <si>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</si>
  <si>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</si>
  <si>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</si>
  <si>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</si>
  <si>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</si>
  <si>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</si>
  <si>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</si>
  <si>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</si>
  <si>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</si>
  <si>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</si>
  <si>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</si>
  <si>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</si>
  <si>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</si>
  <si>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</si>
  <si>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</si>
  <si>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</si>
  <si>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</si>
  <si>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</si>
  <si>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</si>
  <si>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</si>
  <si>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</si>
  <si>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</si>
  <si>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</si>
  <si>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</si>
  <si>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</si>
  <si>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</si>
  <si>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</si>
  <si>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</si>
  <si>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</si>
  <si>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</si>
  <si>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</si>
  <si>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</si>
  <si>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</si>
  <si>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</si>
  <si>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</si>
  <si>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</si>
  <si>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</si>
  <si>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</si>
  <si>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</si>
  <si>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</si>
  <si>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</si>
  <si>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</si>
  <si>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</si>
  <si>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</si>
  <si>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</si>
  <si>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</si>
  <si>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</si>
  <si>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</si>
  <si>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</si>
  <si>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</si>
  <si>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</si>
  <si>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</si>
  <si>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</si>
  <si>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</si>
  <si>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</si>
  <si>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</si>
  <si>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</si>
  <si>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</si>
  <si>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</si>
  <si>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</si>
  <si>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</si>
  <si>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</si>
  <si>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</si>
  <si>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</si>
  <si>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</si>
  <si>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</si>
  <si>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</si>
  <si>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</si>
  <si>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</si>
  <si>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</si>
  <si>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</si>
  <si>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</si>
  <si>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</si>
  <si>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</si>
  <si>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</si>
  <si>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</si>
  <si>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</si>
  <si>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</si>
  <si>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</si>
  <si>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</si>
  <si>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</si>
  <si>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</si>
  <si>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</si>
  <si>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</si>
  <si>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</si>
  <si>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</si>
  <si>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</si>
  <si>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</si>
  <si>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</si>
  <si>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</si>
  <si>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</si>
  <si>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</si>
  <si>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</si>
  <si>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</si>
  <si>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</si>
  <si>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</si>
  <si>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</si>
  <si>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</si>
  <si>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</si>
  <si>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</si>
  <si>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</si>
  <si>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</si>
  <si>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</si>
  <si>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</si>
  <si>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</si>
  <si>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</si>
  <si>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</si>
  <si>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</si>
  <si>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</si>
  <si>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</si>
  <si>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</si>
  <si>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</si>
  <si>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</si>
  <si>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</si>
  <si>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</si>
  <si>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</si>
  <si>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</si>
  <si>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</si>
  <si>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</si>
  <si>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</si>
  <si>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</si>
  <si>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</si>
  <si>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</si>
  <si>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</si>
  <si>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</si>
  <si>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</si>
  <si>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</si>
  <si>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</si>
  <si>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</si>
  <si>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</si>
  <si>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</si>
  <si>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</si>
  <si>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</si>
  <si>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</si>
  <si>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</si>
  <si>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</si>
  <si>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</si>
  <si>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</si>
  <si>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</si>
  <si>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</si>
  <si>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</si>
  <si>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</si>
  <si>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</si>
  <si>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</si>
  <si>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</si>
  <si>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</si>
  <si>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</si>
  <si>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</si>
  <si>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</si>
  <si>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</si>
  <si>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</si>
  <si>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</si>
  <si>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</si>
  <si>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</si>
  <si>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</si>
  <si>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</si>
  <si>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</si>
  <si>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</si>
  <si>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</si>
  <si>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</si>
  <si>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</si>
  <si>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</si>
  <si>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</si>
  <si>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</si>
  <si>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</si>
  <si>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</si>
  <si>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</si>
  <si>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</si>
  <si>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</si>
  <si>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</si>
  <si>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</si>
  <si>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</si>
  <si>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</si>
  <si>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</si>
  <si>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</si>
  <si>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</si>
  <si>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</si>
  <si>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</si>
  <si>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</si>
  <si>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</si>
  <si>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</si>
  <si>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</si>
  <si>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</si>
  <si>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</si>
  <si>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</si>
  <si>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</si>
  <si>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</si>
  <si>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</si>
  <si>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</si>
  <si>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</si>
  <si>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</si>
  <si>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</si>
  <si>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</si>
  <si>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</si>
  <si>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</si>
  <si>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</si>
  <si>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</si>
  <si>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</si>
  <si>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</si>
  <si>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</si>
  <si>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</si>
  <si>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</si>
  <si>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</si>
  <si>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</si>
  <si>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</si>
  <si>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</si>
  <si>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</si>
  <si>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</si>
  <si>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</si>
  <si>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</si>
  <si>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</si>
  <si>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</si>
  <si>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</si>
  <si>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</si>
  <si>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</si>
  <si>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</si>
  <si>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</si>
  <si>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</si>
  <si>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</si>
  <si>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</si>
  <si>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</si>
  <si>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</si>
  <si>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</si>
  <si>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</si>
  <si>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</si>
  <si>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</si>
  <si>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</si>
  <si>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</si>
  <si>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</si>
  <si>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</si>
  <si>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</si>
  <si>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</si>
  <si>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</si>
  <si>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</si>
  <si>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</si>
  <si>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</si>
  <si>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</si>
  <si>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</si>
  <si>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</si>
  <si>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</si>
  <si>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</si>
  <si>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</si>
  <si>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</si>
  <si>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</si>
  <si>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</si>
  <si>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</si>
  <si>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</si>
  <si>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</si>
  <si>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</si>
  <si>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</si>
  <si>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</si>
  <si>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</si>
  <si>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</si>
  <si>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</si>
  <si>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</si>
  <si>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</si>
  <si>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</si>
  <si>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</si>
  <si>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</si>
  <si>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</si>
  <si>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</si>
  <si>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</si>
  <si>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</si>
  <si>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</si>
  <si>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</si>
  <si>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</si>
  <si>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</si>
  <si>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</si>
  <si>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</si>
  <si>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</si>
  <si>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</si>
  <si>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</si>
  <si>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</si>
  <si>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</si>
  <si>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</si>
  <si>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</si>
  <si>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</si>
  <si>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</si>
  <si>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</si>
  <si>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</si>
  <si>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</si>
  <si>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</si>
  <si>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</si>
  <si>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</si>
  <si>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</si>
  <si>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</si>
  <si>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</si>
  <si>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</si>
  <si>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</si>
  <si>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</si>
  <si>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</si>
  <si>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</si>
  <si>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</si>
  <si>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</si>
  <si>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</si>
  <si>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</si>
  <si>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</si>
  <si>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</si>
  <si>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</si>
  <si>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</si>
  <si>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</si>
  <si>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</si>
  <si>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</si>
  <si>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</si>
  <si>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</si>
  <si>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</si>
  <si>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</si>
  <si>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</si>
  <si>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</si>
  <si>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</si>
  <si>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</si>
  <si>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</si>
  <si>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</si>
  <si>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</si>
  <si>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</si>
  <si>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</si>
  <si>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</si>
  <si>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</si>
  <si>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</si>
  <si>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</si>
  <si>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</si>
  <si>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</si>
  <si>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</si>
  <si>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</si>
  <si>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</si>
  <si>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</si>
  <si>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</si>
  <si>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</si>
  <si>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</si>
  <si>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</si>
  <si>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</si>
  <si>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</si>
  <si>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</si>
  <si>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</si>
  <si>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</si>
  <si>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</si>
  <si>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</si>
  <si>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</si>
  <si>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</si>
  <si>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</si>
  <si>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</si>
  <si>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</si>
  <si>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</si>
  <si>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</si>
  <si>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</si>
  <si>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</si>
  <si>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</si>
  <si>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</si>
  <si>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</si>
  <si>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</si>
  <si>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</si>
  <si>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</si>
  <si>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</si>
  <si>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</si>
  <si>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</si>
  <si>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</si>
  <si>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</si>
  <si>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</si>
  <si>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</si>
  <si>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</si>
  <si>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</si>
  <si>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</si>
  <si>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</si>
  <si>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</si>
  <si>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</si>
  <si>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</si>
  <si>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</si>
  <si>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</si>
  <si>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</si>
  <si>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</si>
  <si>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</si>
  <si>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</si>
  <si>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</si>
  <si>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</si>
  <si>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</si>
  <si>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</si>
  <si>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</si>
  <si>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</si>
  <si>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</si>
  <si>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</si>
  <si>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</si>
  <si>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</si>
  <si>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</si>
  <si>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</si>
  <si>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</si>
  <si>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</si>
  <si>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</si>
  <si>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</si>
  <si>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</si>
  <si>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</si>
  <si>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</si>
  <si>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</si>
  <si>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</si>
  <si>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</si>
  <si>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</si>
  <si>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</si>
  <si>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</si>
  <si>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</si>
  <si>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</si>
  <si>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</si>
  <si>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</si>
  <si>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</si>
  <si>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</si>
  <si>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</si>
  <si>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</si>
  <si>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</si>
  <si>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</si>
  <si>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</si>
  <si>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</si>
  <si>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</si>
  <si>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</si>
  <si>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</si>
  <si>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</si>
  <si>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</si>
  <si>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</si>
  <si>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</si>
  <si>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</si>
  <si>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</si>
  <si>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</si>
  <si>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</si>
  <si>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</si>
  <si>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</si>
  <si>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</si>
  <si>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</si>
  <si>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</si>
  <si>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</si>
  <si>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</si>
  <si>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</si>
  <si>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</si>
  <si>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</si>
  <si>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</si>
  <si>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</si>
  <si>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</si>
  <si>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</si>
  <si>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</si>
  <si>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</si>
  <si>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</si>
  <si>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</si>
  <si>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</si>
  <si>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</si>
  <si>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</si>
  <si>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</si>
  <si>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</si>
  <si>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</si>
  <si>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</si>
  <si>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</si>
  <si>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</si>
  <si>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</si>
  <si>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</si>
  <si>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</si>
  <si>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</si>
  <si>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</si>
  <si>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</si>
  <si>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</si>
  <si>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</si>
  <si>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</si>
  <si>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</si>
  <si>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</si>
  <si>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</si>
  <si>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</si>
  <si>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</si>
  <si>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</si>
  <si>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</si>
  <si>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</si>
  <si>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</si>
  <si>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</si>
  <si>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</si>
  <si>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</si>
  <si>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</si>
  <si>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</si>
  <si>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</si>
  <si>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</si>
  <si>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</si>
  <si>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</si>
  <si>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</si>
  <si>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</si>
  <si>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</si>
  <si>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</si>
  <si>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</si>
  <si>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</si>
  <si>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</si>
  <si>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</si>
  <si>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</si>
  <si>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</si>
  <si>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</si>
  <si>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</si>
  <si>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</si>
  <si>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</si>
  <si>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</si>
  <si>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</si>
  <si>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</si>
  <si>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</si>
  <si>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</si>
  <si>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</si>
  <si>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</si>
  <si>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</si>
  <si>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</si>
  <si>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</si>
  <si>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</si>
  <si>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</si>
  <si>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</si>
  <si>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</si>
  <si>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</si>
  <si>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</si>
  <si>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</si>
  <si>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</si>
  <si>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</si>
  <si>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</si>
  <si>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</si>
  <si>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</si>
  <si>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</si>
  <si>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</si>
  <si>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</si>
  <si>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</si>
  <si>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</si>
  <si>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</si>
  <si>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</si>
  <si>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</si>
  <si>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</si>
  <si>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</si>
  <si>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</si>
  <si>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</si>
  <si>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</si>
  <si>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</si>
  <si>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</si>
  <si>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</si>
  <si>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</si>
  <si>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</si>
  <si>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</si>
  <si>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</si>
  <si>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</si>
  <si>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</si>
  <si>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</si>
  <si>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</si>
  <si>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</si>
  <si>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</si>
  <si>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</si>
  <si>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</si>
  <si>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</si>
  <si>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</si>
  <si>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</si>
  <si>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</si>
  <si>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</si>
  <si>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</si>
  <si>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</si>
  <si>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</si>
  <si>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</si>
  <si>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</si>
  <si>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</si>
  <si>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</si>
  <si>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</si>
  <si>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</si>
  <si>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</si>
  <si>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</si>
  <si>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</si>
  <si>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</si>
  <si>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</si>
  <si>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</si>
  <si>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</si>
  <si>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</si>
  <si>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</si>
  <si>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</si>
  <si>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</si>
  <si>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</si>
  <si>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</si>
  <si>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</si>
  <si>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</si>
  <si>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</si>
  <si>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</si>
  <si>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</si>
  <si>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</si>
  <si>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</si>
  <si>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</si>
  <si>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</si>
  <si>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</si>
  <si>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</si>
  <si>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</si>
  <si>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</si>
  <si>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</si>
  <si>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</si>
  <si>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</si>
  <si>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</si>
  <si>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</si>
  <si>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</si>
  <si>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</si>
  <si>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</si>
  <si>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</si>
  <si>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</si>
  <si>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</si>
  <si>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</si>
  <si>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</si>
  <si>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</si>
  <si>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</si>
  <si>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</si>
  <si>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</si>
  <si>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</si>
  <si>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</si>
  <si>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</si>
  <si>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</si>
  <si>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</si>
  <si>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</si>
  <si>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</si>
  <si>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</si>
  <si>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</si>
  <si>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</si>
  <si>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</si>
  <si>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</si>
  <si>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</si>
  <si>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</si>
  <si>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</si>
  <si>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</si>
  <si>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</si>
  <si>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</si>
  <si>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</si>
  <si>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</si>
  <si>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</si>
  <si>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</si>
  <si>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</si>
  <si>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</si>
  <si>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</si>
  <si>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</si>
  <si>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</si>
  <si>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</si>
  <si>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</si>
  <si>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</si>
  <si>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</si>
  <si>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</si>
  <si>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</si>
  <si>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</si>
  <si>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</si>
  <si>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</si>
  <si>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</si>
  <si>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</si>
  <si>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</si>
  <si>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</si>
  <si>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</si>
  <si>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</si>
  <si>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</si>
  <si>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</si>
  <si>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</si>
  <si>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</si>
  <si>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</si>
  <si>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</si>
  <si>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</si>
  <si>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</si>
  <si>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</si>
  <si>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</si>
  <si>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</si>
  <si>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</si>
  <si>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</si>
  <si>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</si>
  <si>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</si>
  <si>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</si>
  <si>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</si>
  <si>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</si>
  <si>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</si>
  <si>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</si>
  <si>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</si>
  <si>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</si>
  <si>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</si>
  <si>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</si>
  <si>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</si>
  <si>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</si>
  <si>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</si>
  <si>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</si>
  <si>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</si>
  <si>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</si>
  <si>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</si>
  <si>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</si>
  <si>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</si>
  <si>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</si>
  <si>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</si>
  <si>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</si>
  <si>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</si>
  <si>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</si>
  <si>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</si>
  <si>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</si>
  <si>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</si>
  <si>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</si>
  <si>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</si>
  <si>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</si>
  <si>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</si>
  <si>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</si>
  <si>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</si>
  <si>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</si>
  <si>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</si>
  <si>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</si>
  <si>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</si>
  <si>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</si>
  <si>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</si>
  <si>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</si>
  <si>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</si>
  <si>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</si>
  <si>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</si>
  <si>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</si>
  <si>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</si>
  <si>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</si>
  <si>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</si>
  <si>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</si>
  <si>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</si>
  <si>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</si>
  <si>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</si>
  <si>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</si>
  <si>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</si>
  <si>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</si>
  <si>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</si>
  <si>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</si>
  <si>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</si>
  <si>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</si>
  <si>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</si>
  <si>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</si>
  <si>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</si>
  <si>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</si>
  <si>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</si>
  <si>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</si>
  <si>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</si>
  <si>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</si>
  <si>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</si>
  <si>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</si>
  <si>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</si>
  <si>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</si>
  <si>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</si>
  <si>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</si>
  <si>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</si>
  <si>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</si>
  <si>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</si>
  <si>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</si>
  <si>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</si>
  <si>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</si>
  <si>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</si>
  <si>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</si>
  <si>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</si>
  <si>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</si>
  <si>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</si>
  <si>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</si>
  <si>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</si>
  <si>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</si>
  <si>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</si>
  <si>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</si>
  <si>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</si>
  <si>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</si>
  <si>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</si>
  <si>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</si>
  <si>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</si>
  <si>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</si>
  <si>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</si>
  <si>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</si>
  <si>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</si>
  <si>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</si>
  <si>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</si>
  <si>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</si>
  <si>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</si>
  <si>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</si>
  <si>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</si>
  <si>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</si>
  <si>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</si>
  <si>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</si>
  <si>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</si>
  <si>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</si>
  <si>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</si>
  <si>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</si>
  <si>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</si>
  <si>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</si>
  <si>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</si>
  <si>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</si>
  <si>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</si>
  <si>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</si>
  <si>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</si>
  <si>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</si>
  <si>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</si>
  <si>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</si>
  <si>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</si>
  <si>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</si>
  <si>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</si>
  <si>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</si>
  <si>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</si>
  <si>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</si>
  <si>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</si>
  <si>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</si>
  <si>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</si>
  <si>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</si>
  <si>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</si>
  <si>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</si>
  <si>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</si>
  <si>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</si>
  <si>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</si>
  <si>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</si>
  <si>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</si>
  <si>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</si>
  <si>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</si>
  <si>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</si>
  <si>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</si>
  <si>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</si>
  <si>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</si>
  <si>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</si>
  <si>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</si>
  <si>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</si>
  <si>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</si>
  <si>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</si>
  <si>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</si>
  <si>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</si>
  <si>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</si>
  <si>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</si>
  <si>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</si>
  <si>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</si>
  <si>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</si>
  <si>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</si>
  <si>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</si>
  <si>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</si>
  <si>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</si>
  <si>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</si>
  <si>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</si>
  <si>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</si>
  <si>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</si>
  <si>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</si>
  <si>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</si>
  <si>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</si>
  <si>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</si>
  <si>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</si>
  <si>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</si>
  <si>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</si>
  <si>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</si>
  <si>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</si>
  <si>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</si>
  <si>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</si>
  <si>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</si>
  <si>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</si>
  <si>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</si>
  <si>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</si>
  <si>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</si>
  <si>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</si>
  <si>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</si>
  <si>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</si>
  <si>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</si>
  <si>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</si>
  <si>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</si>
  <si>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</si>
  <si>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</si>
  <si>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</si>
  <si>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</si>
  <si>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</si>
  <si>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</si>
  <si>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</si>
  <si>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</si>
  <si>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</si>
  <si>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</si>
  <si>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</si>
  <si>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</si>
  <si>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</si>
  <si>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</si>
  <si>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</si>
  <si>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</si>
  <si>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</si>
  <si>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</si>
  <si>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</si>
  <si>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</si>
  <si>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</si>
  <si>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</si>
  <si>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</si>
  <si>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</si>
  <si>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</si>
  <si>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</si>
  <si>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</si>
  <si>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</si>
  <si>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</si>
  <si>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</si>
  <si>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</si>
  <si>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</si>
  <si>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</si>
  <si>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</si>
  <si>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</si>
  <si>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</si>
  <si>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</si>
  <si>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</si>
  <si>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</si>
  <si>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</si>
  <si>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</si>
  <si>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</si>
  <si>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</si>
  <si>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</si>
  <si>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</si>
  <si>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</si>
  <si>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</si>
  <si>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</si>
  <si>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</si>
  <si>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</si>
  <si>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</si>
  <si>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</si>
  <si>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</si>
  <si>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</si>
  <si>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</si>
  <si>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</si>
  <si>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</si>
  <si>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</si>
  <si>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</si>
  <si>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</si>
  <si>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</si>
  <si>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</si>
  <si>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</si>
  <si>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</si>
  <si>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</si>
  <si>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</si>
  <si>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</si>
  <si>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</si>
  <si>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</si>
  <si>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</si>
  <si>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</si>
  <si>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</si>
  <si>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</si>
  <si>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</si>
  <si>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</si>
  <si>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</si>
  <si>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</si>
  <si>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</si>
  <si>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</si>
  <si>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</si>
  <si>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</si>
  <si>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</si>
  <si>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</si>
  <si>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</si>
  <si>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</si>
  <si>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</si>
  <si>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</si>
  <si>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</si>
  <si>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</si>
  <si>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</si>
  <si>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</si>
  <si>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</si>
  <si>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</si>
  <si>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</si>
  <si>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</si>
  <si>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</si>
  <si>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</si>
  <si>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</si>
  <si>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</si>
  <si>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</si>
  <si>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</si>
  <si>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</si>
  <si>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</si>
  <si>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</si>
  <si>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</si>
  <si>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</si>
  <si>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</si>
  <si>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</si>
  <si>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</si>
  <si>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</si>
  <si>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</si>
  <si>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</si>
  <si>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</si>
  <si>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</si>
  <si>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</si>
  <si>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</si>
  <si>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</si>
  <si>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</si>
  <si>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</si>
  <si>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</si>
  <si>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</si>
  <si>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</si>
  <si>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</si>
  <si>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</si>
  <si>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</si>
  <si>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</si>
  <si>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</si>
  <si>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</si>
  <si>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</si>
  <si>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</si>
  <si>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</si>
  <si>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</si>
  <si>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</si>
  <si>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</si>
  <si>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</si>
  <si>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</si>
  <si>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</si>
  <si>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</si>
  <si>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</si>
  <si>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</si>
  <si>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</si>
  <si>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</si>
  <si>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</si>
  <si>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</si>
  <si>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</si>
  <si>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</si>
  <si>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</si>
  <si>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</si>
  <si>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</si>
  <si>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</si>
  <si>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</si>
  <si>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</si>
  <si>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</si>
  <si>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</si>
  <si>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</si>
  <si>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</si>
  <si>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</si>
  <si>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</si>
  <si>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</si>
  <si>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</si>
  <si>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</si>
  <si>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</si>
  <si>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</si>
  <si>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</si>
  <si>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</si>
  <si>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</si>
  <si>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</si>
  <si>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</si>
  <si>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</si>
  <si>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</si>
  <si>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</si>
  <si>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</si>
  <si>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</si>
  <si>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</si>
  <si>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</si>
  <si>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</si>
  <si>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</si>
  <si>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</si>
  <si>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</si>
  <si>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</si>
  <si>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</si>
  <si>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</si>
  <si>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</si>
  <si>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</si>
  <si>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</si>
  <si>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</si>
  <si>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</si>
  <si>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</si>
  <si>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</si>
  <si>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</si>
  <si>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</si>
  <si>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</si>
  <si>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</si>
  <si>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</si>
  <si>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</si>
  <si>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</si>
  <si>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</si>
  <si>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</si>
  <si>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</si>
  <si>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</si>
  <si>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</si>
  <si>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</si>
  <si>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</si>
  <si>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</si>
  <si>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</si>
  <si>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</si>
  <si>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</si>
  <si>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</si>
  <si>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</si>
  <si>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</si>
  <si>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</si>
  <si>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</si>
  <si>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</si>
  <si>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</si>
  <si>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</si>
  <si>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</si>
  <si>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</si>
  <si>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</si>
  <si>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</si>
  <si>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</si>
  <si>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</si>
  <si>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</si>
  <si>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</si>
  <si>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</si>
  <si>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</si>
  <si>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</si>
  <si>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</si>
  <si>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</si>
  <si>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</si>
  <si>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</si>
  <si>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</si>
  <si>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</si>
  <si>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</si>
  <si>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</si>
  <si>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</si>
  <si>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</si>
  <si>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</si>
  <si>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</si>
  <si>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</si>
  <si>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</si>
  <si>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</si>
  <si>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</si>
  <si>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</si>
  <si>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</si>
  <si>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</si>
  <si>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</si>
  <si>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</si>
  <si>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</si>
  <si>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</si>
  <si>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</si>
  <si>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</si>
  <si>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</si>
  <si>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</si>
  <si>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</si>
  <si>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</si>
  <si>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</si>
  <si>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</si>
  <si>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</si>
  <si>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</si>
  <si>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</si>
  <si>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</si>
  <si>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</si>
  <si>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</si>
  <si>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</si>
  <si>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</si>
  <si>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</si>
  <si>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</si>
  <si>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</si>
  <si>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</si>
  <si>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</si>
  <si>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</si>
  <si>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</si>
  <si>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</si>
  <si>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</si>
  <si>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</si>
  <si>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</si>
  <si>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</si>
  <si>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</si>
  <si>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</si>
  <si>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</si>
  <si>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</si>
  <si>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</si>
  <si>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</si>
  <si>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</si>
  <si>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</si>
  <si>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</si>
  <si>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</si>
  <si>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</si>
  <si>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</si>
  <si>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</si>
  <si>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</si>
  <si>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</si>
  <si>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</si>
  <si>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</si>
  <si>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</si>
  <si>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</si>
  <si>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</si>
  <si>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</si>
  <si>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</si>
  <si>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</si>
  <si>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</si>
  <si>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</si>
  <si>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</si>
  <si>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</si>
  <si>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</si>
  <si>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</si>
  <si>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</si>
  <si>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</si>
  <si>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</si>
  <si>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</si>
  <si>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</si>
  <si>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</si>
  <si>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</si>
  <si>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</si>
  <si>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</si>
  <si>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</si>
  <si>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</si>
  <si>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</si>
  <si>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</si>
  <si>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</si>
  <si>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</si>
  <si>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</si>
  <si>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</si>
  <si>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</si>
  <si>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</si>
  <si>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</si>
  <si>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</si>
  <si>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</si>
  <si>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</si>
  <si>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</si>
  <si>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</si>
  <si>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</si>
  <si>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</si>
  <si>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</si>
  <si>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</si>
  <si>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</si>
  <si>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</si>
  <si>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</si>
  <si>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</si>
  <si>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</si>
  <si>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</si>
  <si>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</si>
  <si>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</si>
  <si>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</si>
  <si>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</si>
  <si>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</si>
  <si>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</si>
  <si>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</si>
  <si>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</si>
  <si>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</si>
  <si>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</si>
  <si>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</si>
  <si>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</si>
  <si>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</si>
  <si>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</si>
  <si>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</si>
  <si>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</si>
  <si>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</si>
  <si>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</si>
  <si>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</si>
  <si>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</si>
  <si>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</si>
  <si>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</si>
  <si>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</si>
  <si>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</si>
  <si>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</si>
  <si>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</si>
  <si>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</si>
  <si>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</si>
  <si>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</si>
  <si>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</si>
  <si>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</si>
  <si>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</si>
  <si>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</si>
  <si>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</si>
  <si>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</si>
  <si>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</si>
  <si>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</si>
  <si>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</si>
  <si>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</si>
  <si>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</si>
  <si>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</si>
  <si>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</si>
  <si>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</si>
  <si>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</si>
  <si>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</si>
  <si>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</si>
  <si>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</si>
  <si>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</si>
  <si>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</si>
  <si>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</si>
  <si>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</si>
  <si>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</si>
  <si>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</si>
  <si>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</si>
  <si>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</si>
  <si>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</si>
  <si>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</si>
  <si>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</si>
  <si>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</si>
  <si>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</si>
  <si>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</si>
  <si>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</si>
  <si>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</si>
  <si>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</si>
  <si>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</si>
  <si>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</si>
  <si>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</si>
  <si>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</si>
  <si>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</si>
  <si>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</si>
  <si>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</si>
  <si>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</si>
  <si>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</si>
  <si>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</si>
  <si>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</si>
  <si>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</si>
  <si>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</si>
  <si>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</si>
  <si>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</si>
  <si>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</si>
  <si>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</si>
  <si>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</si>
  <si>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</si>
  <si>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</si>
  <si>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</si>
  <si>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</si>
  <si>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</si>
  <si>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</si>
  <si>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</si>
  <si>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</si>
  <si>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</si>
  <si>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</si>
  <si>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</si>
  <si>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</si>
  <si>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</si>
  <si>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</si>
  <si>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</si>
  <si>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</si>
  <si>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</si>
  <si>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</si>
  <si>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</si>
  <si>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</si>
  <si>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</si>
  <si>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</si>
  <si>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</si>
  <si>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</si>
  <si>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</si>
  <si>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</si>
  <si>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</si>
  <si>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</si>
  <si>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</si>
  <si>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</si>
  <si>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</si>
  <si>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</si>
  <si>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</si>
  <si>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</si>
  <si>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</si>
  <si>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</si>
  <si>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</si>
  <si>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</si>
  <si>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</si>
  <si>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</si>
  <si>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</si>
  <si>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</si>
  <si>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</si>
  <si>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</si>
  <si>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</si>
  <si>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</si>
  <si>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</si>
  <si>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</si>
  <si>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</si>
  <si>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</si>
  <si>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</si>
  <si>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</si>
  <si>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</si>
  <si>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</si>
  <si>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</si>
  <si>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</si>
  <si>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</si>
  <si>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</si>
  <si>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</si>
  <si>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</si>
  <si>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</si>
  <si>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</si>
  <si>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</si>
  <si>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</si>
  <si>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</si>
  <si>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</si>
  <si>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</si>
  <si>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</si>
  <si>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</si>
  <si>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</si>
  <si>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</si>
  <si>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</si>
  <si>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</si>
  <si>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</si>
  <si>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</si>
  <si>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</si>
  <si>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</si>
  <si>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</si>
  <si>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</si>
  <si>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</si>
  <si>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</si>
  <si>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</si>
  <si>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</si>
  <si>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</si>
  <si>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</si>
  <si>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</si>
  <si>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</si>
  <si>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</si>
  <si>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</si>
  <si>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</si>
  <si>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</si>
  <si>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</si>
  <si>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</si>
  <si>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</si>
  <si>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</si>
  <si>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</si>
  <si>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</si>
  <si>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</si>
  <si>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</si>
  <si>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</si>
  <si>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</si>
  <si>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</si>
  <si>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</si>
  <si>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</si>
  <si>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</si>
  <si>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</si>
  <si>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</si>
  <si>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</si>
  <si>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</si>
  <si>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</si>
  <si>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</si>
  <si>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</si>
  <si>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</si>
  <si>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</si>
  <si>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</si>
  <si>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</si>
  <si>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</si>
  <si>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</si>
  <si>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</si>
  <si>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</si>
  <si>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</si>
  <si>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</si>
  <si>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</si>
  <si>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</si>
  <si>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</si>
  <si>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</si>
  <si>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</si>
  <si>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</si>
  <si>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</si>
  <si>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</si>
  <si>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</si>
  <si>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</si>
  <si>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</si>
  <si>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</si>
  <si>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</si>
  <si>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</si>
  <si>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</si>
  <si>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</si>
  <si>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</si>
  <si>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</si>
  <si>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</si>
  <si>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</si>
  <si>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</si>
  <si>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</si>
  <si>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</si>
  <si>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</si>
  <si>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</si>
  <si>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</si>
  <si>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</si>
  <si>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</si>
  <si>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</si>
  <si>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</si>
  <si>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</si>
  <si>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</si>
  <si>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</si>
  <si>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</si>
  <si>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</si>
  <si>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</si>
  <si>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</si>
  <si>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</si>
  <si>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</si>
  <si>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</si>
  <si>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</si>
  <si>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</si>
  <si>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</si>
  <si>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</si>
  <si>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</si>
  <si>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</si>
  <si>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</si>
  <si>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</si>
  <si>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</si>
  <si>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</si>
  <si>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</si>
  <si>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</si>
  <si>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</si>
  <si>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</si>
  <si>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</si>
  <si>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</si>
  <si>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</si>
  <si>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</si>
  <si>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</si>
  <si>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</si>
  <si>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</si>
  <si>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</si>
  <si>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</si>
  <si>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</si>
  <si>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</si>
  <si>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</si>
  <si>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</si>
  <si>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</si>
  <si>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</si>
  <si>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</si>
  <si>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</si>
  <si>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</si>
  <si>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</si>
  <si>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</si>
  <si>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</si>
  <si>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</si>
  <si>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</si>
  <si>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</si>
  <si>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</si>
  <si>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</si>
  <si>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</si>
  <si>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</si>
  <si>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</si>
  <si>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</si>
  <si>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</si>
  <si>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</si>
  <si>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</si>
  <si>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</si>
  <si>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</si>
  <si>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</si>
  <si>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</si>
  <si>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</si>
  <si>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</si>
  <si>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</si>
  <si>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</si>
  <si>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</si>
  <si>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</si>
  <si>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</si>
  <si>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</si>
  <si>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</si>
  <si>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</si>
  <si>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</si>
  <si>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</si>
  <si>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</si>
  <si>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</si>
  <si>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</si>
  <si>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</si>
  <si>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</si>
  <si>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</si>
  <si>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</si>
  <si>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</si>
  <si>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</si>
  <si>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</si>
  <si>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</si>
  <si>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</si>
  <si>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</si>
  <si>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</si>
  <si>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</si>
  <si>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</si>
  <si>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</si>
  <si>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</si>
  <si>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</si>
  <si>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</si>
  <si>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</si>
  <si>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</si>
  <si>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</si>
  <si>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</si>
  <si>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</si>
  <si>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</si>
  <si>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</si>
  <si>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</si>
  <si>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</si>
  <si>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</si>
  <si>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</si>
  <si>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</si>
  <si>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</si>
  <si>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</si>
  <si>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</si>
  <si>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</si>
  <si>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</si>
  <si>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</si>
  <si>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</si>
  <si>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</si>
  <si>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</si>
  <si>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</si>
  <si>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</si>
  <si>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</si>
  <si>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</si>
  <si>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</si>
  <si>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</si>
  <si>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</si>
  <si>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</si>
  <si>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</si>
  <si>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</si>
  <si>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</si>
  <si>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</si>
  <si>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</si>
  <si>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</si>
  <si>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</si>
  <si>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</si>
  <si>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</si>
  <si>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</si>
  <si>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</si>
  <si>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</si>
  <si>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</si>
  <si>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</si>
  <si>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</si>
  <si>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</si>
  <si>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</si>
  <si>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</si>
  <si>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</si>
  <si>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</si>
  <si>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</si>
  <si>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</si>
  <si>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</si>
  <si>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</si>
  <si>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</si>
  <si>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</si>
  <si>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</si>
  <si>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</si>
  <si>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</si>
  <si>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</si>
  <si>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</si>
  <si>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</si>
  <si>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</si>
  <si>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</si>
  <si>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</si>
  <si>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</si>
  <si>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</si>
  <si>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</si>
  <si>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</si>
  <si>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</si>
  <si>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</si>
  <si>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</si>
  <si>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</si>
  <si>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</si>
  <si>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</si>
  <si>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</si>
  <si>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</si>
  <si>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</si>
  <si>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</si>
  <si>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</si>
  <si>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</si>
  <si>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</si>
  <si>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</si>
  <si>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</si>
  <si>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</si>
  <si>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</si>
  <si>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</si>
  <si>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</si>
  <si>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</si>
  <si>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</si>
  <si>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</si>
  <si>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</si>
  <si>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</si>
  <si>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</si>
  <si>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</si>
  <si>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</si>
  <si>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</si>
  <si>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</si>
  <si>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</si>
  <si>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</si>
  <si>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</si>
  <si>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</si>
  <si>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</si>
  <si>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</si>
  <si>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</si>
  <si>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</si>
  <si>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</si>
  <si>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</si>
  <si>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</si>
  <si>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</si>
  <si>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</si>
  <si>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</si>
  <si>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</si>
  <si>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</si>
  <si>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</si>
  <si>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</si>
  <si>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</si>
  <si>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</si>
  <si>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</si>
  <si>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</si>
  <si>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</si>
  <si>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</si>
  <si>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</si>
  <si>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</si>
  <si>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</si>
  <si>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</si>
  <si>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</si>
  <si>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</si>
  <si>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</si>
  <si>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</si>
  <si>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</si>
  <si>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</si>
  <si>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</si>
  <si>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</si>
  <si>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</si>
  <si>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</si>
  <si>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</si>
  <si>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</si>
  <si>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</si>
  <si>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</si>
  <si>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</si>
  <si>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</si>
  <si>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</si>
  <si>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</si>
  <si>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</si>
  <si>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</si>
  <si>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</si>
  <si>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</si>
  <si>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</si>
  <si>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</si>
  <si>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</si>
  <si>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</si>
  <si>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</si>
  <si>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</si>
  <si>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</si>
  <si>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</si>
  <si>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</si>
  <si>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</si>
  <si>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</si>
  <si>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</si>
  <si>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</si>
  <si>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</si>
  <si>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</si>
  <si>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</si>
  <si>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</si>
  <si>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</si>
  <si>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</si>
  <si>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</si>
  <si>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</si>
  <si>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</si>
  <si>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</si>
  <si>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</si>
  <si>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</si>
  <si>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</si>
  <si>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</si>
  <si>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</si>
  <si>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</si>
  <si>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</si>
  <si>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</si>
  <si>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</si>
  <si>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</si>
  <si>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</si>
  <si>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</si>
  <si>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</si>
  <si>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</si>
  <si>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</si>
  <si>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</si>
  <si>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</si>
  <si>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</si>
  <si>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</si>
  <si>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</si>
  <si>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</si>
  <si>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</si>
  <si>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</si>
  <si>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</si>
  <si>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</si>
  <si>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</si>
  <si>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</si>
  <si>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</si>
  <si>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</si>
  <si>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</si>
  <si>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</si>
  <si>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</si>
  <si>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</si>
  <si>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</si>
  <si>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</si>
  <si>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</si>
  <si>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</si>
  <si>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</si>
  <si>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</si>
  <si>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</si>
  <si>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</si>
  <si>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</si>
  <si>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</si>
  <si>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</si>
  <si>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</si>
  <si>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</si>
  <si>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</si>
  <si>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</si>
  <si>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</si>
  <si>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</si>
  <si>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</si>
  <si>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</si>
  <si>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</si>
  <si>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</si>
  <si>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</si>
  <si>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</si>
  <si>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</si>
  <si>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</si>
  <si>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</si>
  <si>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</si>
  <si>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</si>
  <si>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</si>
  <si>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</si>
  <si>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</si>
  <si>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</si>
  <si>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</si>
  <si>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</si>
  <si>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</si>
  <si>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</si>
  <si>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</si>
  <si>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</si>
  <si>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</si>
  <si>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</si>
  <si>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</si>
  <si>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</si>
  <si>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</si>
  <si>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</si>
  <si>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</si>
  <si>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</si>
  <si>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</si>
  <si>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</si>
  <si>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</si>
  <si>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</si>
  <si>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</si>
  <si>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</si>
  <si>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</si>
  <si>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</si>
  <si>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</si>
  <si>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</si>
  <si>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</si>
  <si>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</si>
  <si>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</si>
  <si>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</si>
  <si>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</si>
  <si>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</si>
  <si>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</si>
  <si>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</si>
  <si>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</si>
  <si>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</si>
  <si>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</si>
  <si>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</si>
  <si>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</si>
  <si>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</si>
  <si>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</si>
  <si>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</si>
  <si>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</si>
  <si>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</si>
  <si>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</si>
  <si>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</si>
  <si>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</si>
  <si>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</si>
  <si>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</si>
  <si>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</si>
  <si>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</si>
  <si>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</si>
  <si>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</si>
  <si>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</si>
  <si>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</si>
  <si>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</si>
  <si>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</si>
  <si>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</si>
  <si>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</si>
  <si>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</si>
  <si>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</si>
  <si>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</si>
  <si>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</si>
  <si>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</si>
  <si>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</si>
  <si>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</si>
  <si>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</si>
  <si>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</si>
  <si>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</si>
  <si>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</si>
  <si>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</si>
  <si>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</si>
  <si>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</si>
  <si>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</si>
  <si>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</si>
  <si>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</si>
  <si>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</si>
  <si>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</si>
  <si>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</si>
  <si>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</si>
  <si>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</si>
  <si>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</si>
  <si>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</si>
  <si>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</si>
  <si>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</si>
  <si>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</si>
  <si>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</si>
  <si>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</si>
  <si>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</si>
  <si>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</si>
  <si>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</si>
  <si>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</si>
  <si>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</si>
  <si>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</si>
  <si>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</si>
  <si>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</si>
  <si>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</si>
  <si>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</si>
  <si>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</si>
  <si>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</si>
  <si>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</si>
  <si>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</si>
  <si>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</si>
  <si>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</si>
  <si>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</si>
  <si>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</si>
  <si>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</si>
  <si>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</si>
  <si>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</si>
  <si>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</si>
  <si>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</si>
  <si>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</si>
  <si>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</si>
  <si>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</si>
  <si>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</si>
  <si>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</si>
  <si>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</si>
  <si>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</si>
  <si>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</si>
  <si>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</si>
  <si>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</si>
  <si>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</si>
  <si>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</si>
  <si>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</si>
  <si>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</si>
  <si>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</si>
  <si>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</si>
  <si>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</si>
  <si>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</si>
  <si>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</si>
  <si>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</si>
  <si>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</si>
  <si>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</si>
  <si>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</si>
  <si>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</si>
  <si>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</si>
  <si>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</si>
  <si>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</si>
  <si>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</si>
  <si>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</si>
  <si>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</si>
  <si>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</si>
  <si>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</si>
  <si>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</si>
  <si>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</si>
  <si>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</si>
  <si>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</si>
  <si>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</si>
  <si>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</si>
  <si>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</si>
  <si>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</si>
  <si>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</si>
  <si>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</si>
  <si>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</si>
  <si>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</si>
  <si>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</si>
  <si>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</si>
  <si>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</si>
  <si>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</si>
  <si>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</si>
  <si>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</si>
  <si>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</si>
  <si>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</si>
  <si>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</si>
  <si>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</si>
  <si>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</si>
  <si>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</si>
  <si>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</si>
  <si>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</si>
  <si>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</si>
  <si>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</si>
  <si>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</si>
  <si>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</si>
  <si>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</si>
  <si>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</si>
  <si>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</si>
  <si>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</si>
  <si>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</si>
  <si>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</si>
  <si>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</si>
  <si>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</si>
  <si>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</si>
  <si>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</si>
  <si>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</si>
  <si>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</si>
  <si>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</si>
  <si>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</si>
  <si>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</si>
  <si>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</si>
  <si>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</si>
  <si>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</si>
  <si>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</si>
  <si>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</si>
  <si>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</si>
  <si>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</si>
  <si>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</si>
  <si>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</si>
  <si>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</si>
  <si>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</si>
  <si>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</si>
  <si>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</si>
  <si>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</si>
  <si>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</si>
  <si>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</si>
  <si>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</si>
  <si>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</si>
  <si>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</si>
  <si>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</si>
  <si>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</si>
  <si>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</si>
  <si>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</si>
  <si>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</si>
  <si>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</si>
  <si>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</si>
  <si>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</si>
  <si>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</si>
  <si>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</si>
  <si>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</si>
  <si>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</si>
  <si>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</si>
  <si>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</si>
  <si>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</si>
  <si>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</si>
  <si>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</si>
  <si>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</si>
  <si>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</si>
  <si>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</si>
  <si>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</si>
  <si>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</si>
  <si>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</si>
  <si>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</si>
  <si>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</si>
  <si>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</si>
  <si>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</si>
  <si>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</si>
  <si>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</si>
  <si>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</si>
  <si>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</si>
  <si>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</si>
  <si>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</si>
  <si>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</si>
  <si>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</si>
  <si>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</si>
  <si>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</si>
  <si>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</si>
  <si>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</si>
  <si>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</si>
  <si>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</si>
  <si>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</si>
  <si>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</si>
  <si>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</si>
  <si>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</si>
  <si>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</si>
  <si>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</si>
  <si>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</si>
  <si>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</si>
  <si>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</si>
  <si>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</si>
  <si>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</si>
  <si>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</si>
  <si>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</si>
  <si>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</si>
  <si>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</si>
  <si>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</si>
  <si>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</si>
  <si>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</si>
  <si>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</si>
  <si>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</si>
  <si>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</si>
  <si>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</si>
  <si>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</si>
  <si>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</si>
  <si>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</si>
  <si>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</si>
  <si>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</si>
  <si>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</si>
  <si>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</si>
  <si>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</si>
  <si>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</si>
  <si>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</si>
  <si>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</si>
  <si>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</si>
  <si>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</si>
  <si>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</si>
  <si>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</si>
  <si>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</si>
  <si>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</si>
  <si>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</si>
  <si>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</si>
  <si>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</si>
  <si>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</si>
  <si>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</si>
  <si>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</si>
  <si>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</si>
  <si>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</si>
  <si>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</si>
  <si>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</si>
  <si>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</si>
  <si>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</si>
  <si>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</si>
  <si>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</si>
  <si>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</si>
  <si>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</si>
  <si>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</si>
  <si>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</si>
  <si>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</si>
  <si>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</si>
  <si>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</si>
  <si>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</si>
  <si>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</si>
  <si>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</si>
  <si>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</si>
  <si>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</si>
  <si>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</si>
  <si>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</si>
  <si>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</si>
  <si>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</si>
  <si>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</si>
  <si>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</si>
  <si>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</si>
  <si>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</si>
  <si>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</si>
  <si>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</si>
  <si>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</si>
  <si>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</si>
  <si>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</si>
  <si>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</si>
  <si>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</si>
  <si>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</si>
  <si>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</si>
  <si>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</si>
  <si>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</si>
  <si>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</si>
  <si>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</si>
  <si>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</si>
  <si>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</si>
  <si>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</si>
  <si>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</si>
  <si>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</si>
  <si>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</si>
  <si>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</si>
  <si>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</si>
  <si>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</si>
  <si>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</si>
  <si>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</si>
  <si>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</si>
  <si>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</si>
  <si>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</si>
  <si>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</si>
  <si>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</si>
  <si>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</si>
  <si>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</si>
  <si>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</si>
  <si>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</si>
  <si>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</si>
  <si>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</si>
  <si>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</si>
  <si>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</si>
  <si>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</si>
  <si>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</si>
  <si>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</si>
  <si>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</si>
  <si>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</si>
  <si>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</si>
  <si>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</si>
  <si>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</si>
  <si>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</si>
  <si>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</si>
  <si>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</si>
  <si>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</si>
  <si>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</si>
  <si>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</si>
  <si>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</si>
  <si>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</si>
  <si>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</si>
  <si>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</si>
  <si>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</si>
  <si>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</si>
  <si>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</si>
  <si>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</si>
  <si>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</si>
  <si>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</si>
  <si>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</si>
  <si>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</si>
  <si>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</si>
  <si>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</si>
  <si>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</si>
  <si>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</si>
  <si>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</si>
  <si>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</si>
  <si>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</si>
  <si>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</si>
  <si>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</si>
  <si>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</si>
  <si>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</si>
  <si>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</si>
  <si>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</si>
  <si>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</si>
  <si>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</si>
  <si>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</si>
  <si>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</si>
  <si>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</si>
  <si>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</si>
  <si>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</si>
  <si>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</si>
  <si>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</si>
  <si>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</si>
  <si>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</si>
  <si>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</si>
  <si>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</si>
  <si>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</si>
  <si>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</si>
  <si>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</si>
  <si>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</si>
  <si>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</si>
  <si>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</si>
  <si>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</si>
  <si>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</si>
  <si>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</si>
  <si>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</si>
  <si>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</si>
  <si>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</si>
  <si>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</si>
  <si>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</si>
  <si>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</si>
  <si>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</si>
  <si>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</si>
  <si>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</si>
  <si>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</si>
  <si>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</si>
  <si>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</si>
  <si>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</si>
  <si>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</si>
  <si>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</si>
  <si>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</si>
  <si>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</si>
  <si>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</si>
  <si>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</si>
  <si>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</si>
  <si>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</si>
  <si>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</si>
  <si>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</si>
  <si>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</si>
  <si>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</si>
  <si>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</si>
  <si>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</si>
  <si>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</si>
  <si>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</si>
  <si>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</si>
  <si>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</si>
  <si>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</si>
  <si>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</si>
  <si>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</si>
  <si>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</si>
  <si>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</si>
  <si>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</si>
  <si>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</si>
  <si>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</si>
  <si>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</si>
  <si>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</si>
  <si>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</si>
  <si>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</si>
  <si>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</si>
  <si>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</si>
  <si>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</si>
  <si>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</si>
  <si>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</si>
  <si>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</si>
  <si>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</si>
  <si>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</si>
  <si>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</si>
  <si>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</si>
  <si>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</si>
  <si>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</si>
  <si>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</si>
  <si>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</si>
  <si>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</si>
  <si>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</si>
  <si>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</si>
  <si>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</si>
  <si>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</si>
  <si>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</si>
  <si>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</si>
  <si>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</si>
  <si>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</si>
  <si>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</si>
  <si>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</si>
  <si>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</si>
  <si>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</si>
  <si>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</si>
  <si>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</si>
  <si>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</si>
  <si>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</si>
  <si>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</si>
  <si>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</si>
  <si>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</si>
  <si>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</si>
  <si>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</si>
  <si>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</si>
  <si>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</si>
  <si>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</si>
  <si>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</si>
  <si>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</si>
  <si>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</si>
  <si>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</si>
  <si>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</si>
  <si>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</si>
  <si>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</si>
  <si>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</si>
  <si>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</si>
  <si>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</si>
  <si>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</si>
  <si>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</si>
  <si>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</si>
  <si>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</si>
  <si>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</si>
  <si>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</si>
  <si>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</si>
  <si>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</si>
  <si>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</si>
  <si>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</si>
  <si>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</si>
  <si>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</si>
  <si>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</si>
  <si>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</si>
  <si>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</si>
  <si>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</si>
  <si>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</si>
  <si>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</si>
  <si>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</si>
  <si>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</si>
  <si>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</si>
  <si>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</si>
  <si>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</si>
  <si>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</si>
  <si>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</si>
  <si>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</si>
  <si>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</si>
  <si>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</si>
  <si>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</si>
  <si>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</si>
  <si>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</si>
  <si>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</si>
  <si>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</si>
  <si>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</si>
  <si>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</si>
  <si>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</si>
  <si>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</si>
  <si>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</si>
  <si>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</si>
  <si>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</si>
  <si>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</si>
  <si>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</si>
  <si>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</si>
  <si>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</si>
  <si>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</si>
  <si>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</si>
  <si>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</si>
  <si>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</si>
  <si>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</si>
  <si>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</si>
  <si>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</si>
  <si>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</si>
  <si>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</si>
  <si>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</si>
  <si>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</si>
  <si>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</si>
  <si>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</si>
  <si>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</si>
  <si>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</si>
  <si>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</si>
  <si>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</si>
  <si>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</si>
  <si>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</si>
  <si>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</si>
  <si>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</si>
  <si>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</si>
  <si>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</si>
  <si>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</si>
  <si>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</si>
  <si>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</si>
  <si>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</si>
  <si>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</si>
  <si>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</si>
  <si>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</si>
  <si>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</si>
  <si>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</si>
  <si>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</si>
  <si>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</si>
  <si>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</si>
  <si>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</si>
  <si>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</si>
  <si>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</si>
  <si>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</si>
  <si>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</si>
  <si>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</si>
  <si>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</si>
  <si>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</si>
  <si>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</si>
  <si>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</si>
  <si>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</si>
  <si>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</si>
  <si>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</si>
  <si>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</si>
  <si>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</si>
  <si>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</si>
  <si>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</si>
  <si>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</si>
  <si>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</si>
  <si>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</si>
  <si>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</si>
  <si>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</si>
  <si>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</si>
  <si>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</si>
  <si>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</si>
  <si>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</si>
  <si>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</si>
  <si>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</si>
  <si>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</si>
  <si>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</si>
  <si>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</si>
  <si>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</si>
  <si>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</si>
  <si>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</si>
  <si>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</si>
  <si>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</si>
  <si>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</si>
  <si>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</si>
  <si>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</si>
  <si>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</si>
  <si>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</si>
  <si>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</si>
  <si>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</si>
  <si>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</si>
  <si>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</si>
  <si>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</si>
  <si>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</si>
  <si>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</si>
  <si>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</si>
  <si>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</si>
  <si>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</si>
  <si>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</si>
  <si>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</si>
  <si>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</si>
  <si>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</si>
  <si>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</si>
  <si>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</si>
  <si>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</si>
  <si>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</si>
  <si>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</si>
  <si>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</si>
  <si>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</si>
  <si>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</si>
  <si>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</si>
  <si>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</si>
  <si>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</si>
  <si>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</si>
  <si>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</si>
  <si>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</si>
  <si>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</si>
  <si>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</si>
  <si>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</si>
  <si>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</si>
  <si>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</si>
  <si>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</si>
  <si>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</si>
  <si>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</si>
  <si>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</si>
  <si>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</si>
  <si>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</si>
  <si>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</si>
  <si>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</si>
  <si>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</si>
  <si>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</si>
  <si>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</si>
  <si>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</si>
  <si>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</si>
  <si>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</si>
  <si>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</si>
  <si>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</si>
  <si>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</si>
  <si>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</si>
  <si>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</si>
  <si>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</si>
  <si>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</si>
  <si>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</si>
  <si>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</si>
  <si>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</si>
  <si>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</si>
  <si>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</si>
  <si>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</si>
  <si>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</si>
  <si>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</si>
  <si>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</si>
  <si>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</si>
  <si>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</si>
  <si>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</si>
  <si>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</si>
  <si>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</si>
  <si>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</si>
  <si>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</si>
  <si>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</si>
  <si>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</si>
  <si>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</si>
  <si>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</si>
  <si>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</si>
  <si>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</si>
  <si>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</si>
  <si>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</si>
  <si>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</si>
  <si>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</si>
  <si>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</si>
  <si>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</si>
  <si>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</si>
  <si>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</si>
  <si>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</si>
  <si>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</si>
  <si>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</si>
  <si>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</si>
  <si>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</si>
  <si>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</si>
  <si>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</si>
  <si>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</si>
  <si>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</si>
  <si>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</si>
  <si>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</si>
  <si>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</si>
  <si>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</si>
  <si>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</si>
  <si>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</si>
  <si>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</si>
  <si>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</si>
  <si>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</si>
  <si>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</si>
  <si>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</si>
  <si>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</si>
  <si>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</si>
  <si>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</si>
  <si>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</si>
  <si>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</si>
  <si>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</si>
  <si>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</si>
  <si>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</si>
  <si>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</si>
  <si>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</si>
  <si>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</si>
  <si>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</si>
  <si>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</si>
  <si>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</si>
  <si>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</si>
  <si>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</si>
  <si>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</si>
  <si>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</si>
  <si>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</si>
  <si>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</si>
  <si>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</si>
  <si>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</si>
  <si>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</si>
  <si>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</si>
  <si>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</si>
  <si>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</si>
  <si>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</si>
  <si>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</si>
  <si>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</si>
  <si>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</si>
  <si>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</si>
  <si>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</si>
  <si>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</si>
  <si>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</si>
  <si>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</si>
  <si>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</si>
  <si>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</si>
  <si>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</si>
  <si>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</si>
  <si>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</si>
  <si>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</si>
  <si>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</si>
  <si>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</si>
  <si>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</si>
  <si>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</si>
  <si>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</si>
  <si>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</si>
  <si>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</si>
  <si>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</si>
  <si>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</si>
  <si>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</si>
  <si>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</si>
  <si>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</si>
  <si>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</si>
  <si>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</si>
  <si>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</si>
  <si>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</si>
  <si>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</si>
  <si>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</si>
  <si>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</si>
  <si>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</si>
  <si>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</si>
  <si>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</si>
  <si>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</si>
  <si>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</si>
  <si>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</si>
  <si>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</si>
  <si>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</si>
  <si>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</si>
  <si>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</si>
  <si>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</si>
  <si>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</si>
  <si>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</si>
  <si>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</si>
  <si>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</si>
  <si>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</si>
  <si>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</si>
  <si>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</si>
  <si>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</si>
  <si>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</si>
  <si>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</si>
  <si>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</si>
  <si>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</si>
  <si>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</si>
  <si>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</si>
  <si>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</si>
  <si>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</si>
  <si>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</si>
  <si>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</si>
  <si>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</si>
  <si>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</si>
  <si>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</si>
  <si>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</si>
  <si>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</si>
  <si>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</si>
  <si>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</si>
  <si>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</si>
  <si>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</si>
  <si>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</si>
  <si>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</si>
  <si>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</si>
  <si>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</si>
  <si>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</si>
  <si>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</si>
  <si>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</si>
  <si>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</si>
  <si>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</si>
  <si>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</si>
  <si>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</si>
  <si>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</si>
  <si>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</si>
  <si>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</si>
  <si>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</si>
  <si>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</si>
  <si>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</si>
  <si>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</si>
  <si>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</si>
  <si>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</si>
  <si>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</si>
  <si>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</si>
  <si>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</si>
  <si>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</si>
  <si>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</si>
  <si>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</si>
  <si>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</si>
  <si>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</si>
  <si>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</si>
  <si>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</si>
  <si>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</si>
  <si>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</si>
  <si>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</si>
  <si>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</si>
  <si>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</si>
  <si>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</si>
  <si>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</si>
  <si>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</si>
  <si>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</si>
  <si>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</si>
  <si>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</si>
  <si>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</si>
  <si>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</si>
  <si>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</si>
  <si>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</si>
  <si>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</si>
  <si>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</si>
  <si>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</si>
  <si>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</si>
  <si>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</si>
  <si>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</si>
  <si>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</si>
  <si>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</si>
  <si>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</si>
  <si>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</si>
  <si>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</si>
  <si>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</si>
  <si>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</si>
  <si>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</si>
  <si>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</si>
  <si>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</si>
  <si>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</si>
  <si>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</si>
  <si>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</si>
  <si>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</si>
  <si>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</si>
  <si>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</si>
  <si>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</si>
  <si>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</si>
  <si>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</si>
  <si>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</si>
  <si>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</si>
  <si>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</si>
  <si>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</si>
  <si>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</si>
  <si>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</si>
  <si>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</si>
  <si>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</si>
  <si>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</si>
  <si>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</si>
  <si>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</si>
  <si>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</si>
  <si>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</si>
  <si>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</si>
  <si>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</si>
  <si>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</si>
  <si>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</si>
  <si>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</si>
  <si>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</si>
  <si>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</si>
  <si>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</si>
  <si>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</si>
  <si>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</si>
  <si>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</si>
  <si>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</si>
  <si>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</si>
  <si>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</si>
  <si>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</si>
  <si>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</si>
  <si>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</si>
  <si>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</si>
  <si>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</si>
  <si>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</si>
  <si>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</si>
  <si>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</si>
  <si>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</si>
  <si>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</si>
  <si>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</si>
  <si>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</si>
  <si>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</si>
  <si>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</si>
  <si>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</si>
  <si>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</si>
  <si>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</si>
  <si>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</si>
  <si>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</si>
  <si>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</si>
  <si>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</si>
  <si>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</si>
  <si>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</si>
  <si>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</si>
  <si>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</si>
  <si>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</si>
  <si>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</si>
  <si>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</si>
  <si>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</si>
  <si>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</si>
  <si>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</si>
  <si>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</si>
  <si>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</si>
  <si>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</si>
  <si>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</si>
  <si>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</si>
  <si>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</si>
  <si>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</si>
  <si>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</si>
  <si>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</si>
  <si>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</si>
  <si>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</si>
  <si>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</si>
  <si>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</si>
  <si>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</si>
  <si>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</si>
  <si>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</si>
  <si>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</si>
  <si>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</si>
  <si>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</si>
  <si>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</si>
  <si>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</si>
  <si>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</si>
  <si>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</si>
  <si>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</si>
  <si>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</si>
  <si>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</si>
  <si>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</si>
  <si>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</si>
  <si>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</si>
  <si>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</si>
  <si>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</si>
  <si>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</si>
  <si>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</si>
  <si>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</si>
  <si>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</si>
  <si>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</si>
  <si>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</si>
  <si>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</si>
  <si>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</si>
  <si>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</si>
  <si>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</si>
  <si>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</si>
  <si>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</si>
  <si>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</si>
  <si>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</si>
  <si>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</si>
  <si>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</si>
  <si>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</si>
  <si>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</si>
  <si>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</si>
  <si>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</si>
  <si>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</si>
  <si>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</si>
  <si>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</si>
  <si>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</si>
  <si>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</si>
  <si>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</si>
  <si>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</si>
  <si>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</si>
  <si>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</si>
  <si>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</si>
  <si>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</si>
  <si>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</si>
  <si>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</si>
  <si>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</si>
  <si>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</si>
  <si>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</si>
  <si>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</si>
  <si>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</si>
  <si>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</si>
  <si>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</si>
  <si>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</si>
  <si>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</si>
  <si>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</si>
  <si>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</si>
  <si>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</si>
  <si>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</si>
  <si>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</si>
  <si>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</si>
  <si>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</si>
  <si>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</si>
  <si>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</si>
  <si>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</si>
  <si>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</si>
  <si>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</si>
  <si>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</si>
  <si>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</si>
  <si>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</si>
  <si>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</si>
  <si>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</si>
  <si>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</si>
  <si>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</si>
  <si>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</si>
  <si>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</si>
  <si>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</si>
  <si>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</si>
  <si>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</si>
  <si>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</si>
  <si>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</si>
  <si>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</si>
  <si>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</si>
  <si>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</si>
  <si>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</si>
  <si>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</si>
  <si>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</si>
  <si>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</si>
  <si>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</si>
  <si>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</si>
  <si>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</si>
  <si>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</si>
  <si>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</si>
  <si>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</si>
  <si>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</si>
  <si>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</si>
  <si>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</si>
  <si>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</si>
  <si>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</si>
  <si>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</si>
  <si>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</si>
  <si>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</si>
  <si>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</si>
  <si>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</si>
  <si>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</si>
  <si>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</si>
  <si>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</si>
  <si>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</si>
  <si>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</si>
  <si>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</si>
  <si>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</si>
  <si>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</si>
  <si>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</si>
  <si>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</si>
  <si>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</si>
  <si>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</si>
  <si>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</si>
  <si>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</si>
  <si>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</si>
  <si>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</si>
  <si>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</si>
  <si>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</si>
  <si>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</si>
  <si>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</si>
  <si>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</si>
  <si>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</si>
  <si>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</si>
  <si>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</si>
  <si>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</si>
  <si>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</si>
  <si>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</si>
  <si>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</si>
  <si>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</si>
  <si>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</si>
  <si>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</si>
  <si>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</si>
  <si>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</si>
  <si>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</si>
  <si>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</si>
  <si>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</si>
  <si>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</si>
  <si>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</si>
  <si>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</si>
  <si>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</si>
  <si>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</si>
  <si>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</si>
  <si>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</si>
  <si>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</si>
  <si>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</si>
  <si>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</si>
  <si>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</si>
  <si>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</si>
  <si>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</si>
  <si>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</si>
  <si>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</si>
  <si>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</si>
  <si>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</si>
  <si>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</si>
  <si>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</si>
  <si>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</si>
  <si>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</si>
  <si>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</si>
  <si>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</si>
  <si>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</si>
  <si>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</si>
  <si>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</si>
  <si>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</si>
  <si>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</si>
  <si>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</si>
  <si>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</si>
  <si>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</si>
  <si>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</si>
  <si>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</si>
  <si>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</si>
  <si>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</si>
  <si>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</si>
  <si>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</si>
  <si>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</si>
  <si>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</si>
  <si>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</si>
  <si>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</si>
  <si>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</si>
  <si>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</si>
  <si>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</si>
  <si>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</si>
  <si>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</si>
  <si>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</si>
  <si>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</si>
  <si>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</si>
  <si>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</si>
  <si>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</si>
  <si>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</si>
  <si>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</si>
  <si>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</si>
  <si>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</si>
  <si>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</si>
  <si>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</si>
  <si>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</si>
  <si>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</si>
  <si>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</si>
  <si>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</si>
  <si>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</si>
  <si>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</si>
  <si>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</si>
  <si>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</si>
  <si>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</si>
  <si>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</si>
  <si>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</si>
  <si>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</si>
  <si>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</si>
  <si>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</si>
  <si>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</si>
  <si>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</si>
  <si>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</si>
  <si>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</si>
  <si>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</si>
  <si>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</si>
  <si>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</si>
  <si>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</si>
  <si>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</si>
  <si>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</si>
  <si>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</si>
  <si>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</si>
  <si>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</si>
  <si>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</si>
  <si>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</si>
  <si>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</si>
  <si>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</si>
  <si>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</si>
  <si>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</si>
  <si>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</si>
  <si>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</si>
  <si>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</si>
  <si>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</si>
  <si>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</si>
  <si>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</si>
  <si>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</si>
  <si>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</si>
  <si>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</si>
  <si>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</si>
  <si>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</si>
  <si>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</si>
  <si>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</si>
  <si>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</si>
  <si>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</si>
  <si>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</si>
  <si>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</si>
  <si>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</si>
  <si>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</si>
  <si>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</si>
  <si>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</si>
  <si>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</si>
  <si>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</si>
  <si>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</si>
  <si>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</si>
  <si>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</si>
  <si>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</si>
  <si>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</si>
  <si>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</si>
  <si>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</si>
  <si>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</si>
  <si>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</si>
  <si>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</si>
  <si>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</si>
  <si>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</si>
  <si>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</si>
  <si>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</si>
  <si>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</si>
  <si>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</si>
  <si>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</si>
  <si>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</si>
  <si>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</si>
  <si>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</si>
  <si>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</si>
  <si>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</si>
  <si>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</si>
  <si>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</si>
  <si>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</si>
  <si>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</si>
  <si>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</si>
  <si>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</si>
  <si>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</si>
  <si>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</si>
  <si>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</si>
  <si>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</si>
  <si>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</si>
  <si>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</si>
  <si>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</si>
  <si>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</si>
  <si>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</si>
  <si>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</si>
  <si>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</si>
  <si>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</si>
  <si>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</si>
  <si>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</si>
  <si>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</si>
  <si>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</si>
  <si>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</si>
  <si>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</si>
  <si>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</si>
  <si>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</si>
  <si>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</si>
  <si>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</si>
  <si>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</si>
  <si>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</si>
  <si>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</si>
  <si>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</si>
  <si>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</si>
  <si>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</si>
  <si>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</si>
  <si>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</si>
  <si>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</si>
  <si>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</si>
  <si>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</si>
  <si>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</si>
  <si>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</si>
  <si>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</si>
  <si>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</si>
  <si>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</si>
  <si>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</si>
  <si>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</si>
  <si>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</si>
  <si>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</si>
  <si>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</si>
  <si>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</si>
  <si>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</si>
  <si>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</si>
  <si>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</si>
  <si>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</si>
  <si>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</si>
  <si>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</si>
  <si>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</si>
  <si>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</si>
  <si>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</si>
  <si>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</si>
  <si>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</si>
  <si>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</si>
  <si>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</si>
  <si>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</si>
  <si>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</si>
  <si>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</si>
  <si>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</si>
  <si>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</si>
  <si>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</si>
  <si>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</si>
  <si>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</si>
  <si>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</si>
  <si>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</si>
  <si>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</si>
  <si>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</si>
  <si>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</si>
  <si>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</si>
  <si>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</si>
  <si>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</si>
  <si>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</si>
  <si>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</si>
  <si>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</si>
  <si>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</si>
  <si>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</si>
  <si>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</si>
  <si>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</si>
  <si>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</si>
  <si>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</si>
  <si>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</si>
  <si>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</si>
  <si>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</si>
  <si>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</si>
  <si>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</si>
  <si>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</si>
  <si>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</si>
  <si>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</si>
  <si>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</si>
  <si>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</si>
  <si>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</si>
  <si>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</si>
  <si>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</si>
  <si>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</si>
  <si>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</si>
  <si>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</si>
  <si>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</si>
  <si>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</si>
  <si>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</si>
  <si>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</si>
  <si>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</si>
  <si>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</si>
  <si>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</si>
  <si>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</si>
  <si>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</si>
  <si>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</si>
  <si>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</si>
  <si>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</si>
  <si>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</si>
  <si>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</si>
  <si>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</si>
  <si>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</si>
  <si>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</si>
  <si>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</si>
  <si>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</si>
  <si>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</si>
  <si>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</si>
  <si>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</si>
  <si>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</si>
  <si>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</si>
  <si>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</si>
  <si>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</si>
  <si>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</si>
  <si>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</si>
  <si>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</si>
  <si>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</si>
  <si>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</si>
  <si>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</si>
  <si>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</si>
  <si>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</si>
  <si>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</si>
  <si>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</si>
  <si>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</si>
  <si>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</si>
  <si>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</si>
  <si>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</si>
  <si>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</si>
  <si>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</si>
  <si>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</si>
  <si>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</si>
  <si>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</si>
  <si>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</si>
  <si>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</si>
  <si>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</si>
  <si>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</si>
  <si>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</si>
  <si>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</si>
  <si>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</si>
  <si>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</si>
  <si>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</si>
  <si>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</si>
  <si>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</si>
  <si>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</si>
  <si>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</si>
  <si>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</si>
  <si>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</si>
  <si>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</si>
  <si>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</si>
  <si>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</si>
  <si>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</si>
  <si>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</si>
  <si>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</si>
  <si>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</si>
  <si>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</si>
  <si>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</si>
  <si>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</si>
  <si>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</si>
  <si>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</si>
  <si>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</si>
  <si>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</si>
  <si>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</si>
  <si>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</si>
  <si>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</si>
  <si>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</si>
  <si>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</si>
  <si>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</si>
  <si>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</si>
  <si>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</si>
  <si>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</si>
  <si>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</si>
  <si>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</si>
  <si>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</si>
  <si>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</si>
  <si>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</si>
  <si>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</si>
  <si>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</si>
  <si>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</si>
  <si>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</si>
  <si>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</si>
  <si>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</si>
  <si>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</si>
  <si>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</si>
  <si>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</si>
  <si>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</si>
  <si>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</si>
  <si>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</si>
  <si>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</si>
  <si>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</si>
  <si>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</si>
  <si>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</si>
  <si>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</si>
  <si>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</si>
  <si>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</si>
  <si>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</si>
  <si>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</si>
  <si>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</si>
  <si>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</si>
  <si>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</si>
  <si>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</si>
  <si>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</si>
  <si>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</si>
  <si>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</si>
  <si>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</si>
  <si>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</si>
  <si>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</si>
  <si>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</si>
  <si>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</si>
  <si>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</si>
  <si>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</si>
  <si>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</si>
  <si>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</si>
  <si>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</si>
  <si>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</si>
  <si>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</si>
  <si>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</si>
  <si>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</si>
  <si>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</si>
  <si>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</si>
  <si>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</si>
  <si>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</si>
  <si>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</si>
  <si>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</si>
  <si>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</si>
  <si>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</si>
  <si>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</si>
  <si>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</si>
  <si>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</si>
  <si>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</si>
  <si>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</si>
  <si>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</si>
  <si>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</si>
  <si>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</si>
  <si>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</si>
  <si>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</si>
  <si>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</si>
  <si>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</si>
  <si>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</si>
  <si>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</si>
  <si>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</si>
  <si>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</si>
  <si>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</si>
  <si>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</si>
  <si>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</si>
  <si>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</si>
  <si>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</si>
  <si>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</si>
  <si>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</si>
  <si>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</si>
  <si>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</si>
  <si>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</si>
  <si>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</si>
  <si>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</si>
  <si>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</si>
  <si>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</si>
  <si>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</si>
  <si>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</si>
  <si>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</si>
  <si>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</si>
  <si>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</si>
  <si>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</si>
  <si>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</si>
  <si>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</si>
  <si>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</si>
  <si>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</si>
  <si>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</si>
  <si>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</si>
  <si>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</si>
  <si>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</si>
  <si>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</si>
  <si>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</si>
  <si>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</si>
  <si>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</si>
  <si>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</si>
  <si>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</si>
  <si>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</si>
  <si>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</si>
  <si>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</si>
  <si>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</si>
  <si>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</si>
  <si>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</si>
  <si>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</si>
  <si>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</si>
  <si>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</si>
  <si>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</si>
  <si>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</si>
  <si>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</si>
  <si>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</si>
  <si>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</si>
  <si>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</si>
  <si>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</si>
  <si>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</si>
  <si>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</si>
  <si>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</si>
  <si>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</si>
  <si>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</si>
  <si>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</si>
  <si>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</si>
  <si>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</si>
  <si>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</si>
  <si>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</si>
  <si>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</si>
  <si>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</si>
  <si>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</si>
  <si>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</si>
  <si>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</si>
  <si>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</si>
  <si>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</si>
  <si>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</si>
  <si>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</si>
  <si>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</si>
  <si>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</si>
  <si>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</si>
  <si>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</si>
  <si>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</si>
  <si>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</si>
  <si>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</si>
  <si>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</si>
  <si>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</si>
  <si>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</si>
  <si>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</si>
  <si>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</si>
  <si>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</si>
  <si>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</si>
  <si>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</si>
  <si>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</si>
  <si>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</si>
  <si>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</si>
  <si>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</si>
  <si>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</si>
  <si>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</si>
  <si>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</si>
  <si>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</si>
  <si>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</si>
  <si>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</si>
  <si>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</si>
  <si>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</si>
  <si>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</si>
  <si>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</si>
  <si>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</si>
  <si>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</si>
  <si>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</si>
  <si>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</si>
  <si>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</si>
  <si>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</si>
  <si>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</si>
  <si>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</si>
  <si>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</si>
  <si>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</si>
  <si>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</si>
  <si>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</si>
  <si>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</si>
  <si>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</si>
  <si>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</si>
  <si>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</si>
  <si>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</si>
  <si>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</si>
  <si>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</si>
  <si>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</si>
  <si>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</si>
  <si>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</si>
  <si>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</si>
  <si>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</si>
  <si>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</si>
  <si>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</si>
  <si>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</si>
  <si>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</si>
  <si>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</si>
  <si>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</si>
  <si>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</si>
  <si>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</si>
  <si>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</si>
  <si>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</si>
  <si>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</si>
  <si>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</si>
  <si>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</si>
  <si>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</si>
  <si>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</si>
  <si>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</si>
  <si>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</si>
  <si>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</si>
  <si>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</si>
  <si>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</si>
  <si>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</si>
  <si>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</si>
  <si>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</si>
  <si>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</si>
  <si>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</si>
  <si>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</si>
  <si>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</si>
  <si>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</si>
  <si>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</si>
  <si>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</si>
  <si>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</si>
  <si>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</si>
  <si>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</si>
  <si>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</si>
  <si>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</si>
  <si>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</si>
  <si>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</si>
  <si>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</si>
  <si>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</si>
  <si>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</si>
  <si>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</si>
  <si>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</si>
  <si>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</si>
  <si>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</si>
  <si>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</si>
  <si>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</si>
  <si>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</si>
  <si>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</si>
  <si>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</si>
  <si>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</si>
  <si>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</si>
  <si>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</si>
  <si>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</si>
  <si>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</si>
  <si>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</si>
  <si>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</si>
  <si>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</si>
  <si>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</si>
  <si>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</si>
  <si>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</si>
  <si>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</si>
  <si>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</si>
  <si>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</si>
  <si>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</si>
  <si>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</si>
  <si>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</si>
  <si>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</si>
  <si>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</si>
  <si>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</si>
  <si>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</si>
  <si>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</si>
  <si>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</si>
  <si>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</si>
  <si>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</si>
  <si>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</si>
  <si>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</si>
  <si>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</si>
  <si>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</si>
  <si>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</si>
  <si>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</si>
  <si>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</si>
  <si>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</si>
  <si>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</si>
  <si>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</si>
  <si>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</si>
  <si>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</si>
  <si>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</si>
  <si>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</si>
  <si>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</si>
  <si>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</si>
  <si>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</si>
  <si>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</si>
  <si>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</si>
  <si>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</si>
  <si>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</si>
  <si>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</si>
  <si>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</si>
  <si>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</si>
  <si>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</si>
  <si>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</si>
  <si>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</si>
  <si>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</si>
  <si>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</si>
  <si>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</si>
  <si>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</si>
  <si>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</si>
  <si>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</si>
  <si>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</si>
  <si>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</si>
  <si>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</si>
  <si>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</si>
  <si>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</si>
  <si>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</si>
  <si>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</si>
  <si>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</si>
  <si>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</si>
  <si>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</si>
  <si>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</si>
  <si>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</si>
  <si>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</si>
  <si>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</si>
  <si>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</si>
  <si>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</si>
  <si>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</si>
  <si>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</si>
  <si>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</si>
  <si>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</si>
  <si>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</si>
  <si>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</si>
  <si>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</si>
  <si>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</si>
  <si>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</si>
  <si>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</si>
  <si>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</si>
  <si>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</si>
  <si>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</si>
  <si>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</si>
  <si>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</si>
  <si>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</si>
  <si>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</si>
  <si>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</si>
  <si>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</si>
  <si>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</si>
  <si>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</si>
  <si>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</si>
  <si>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</si>
  <si>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</si>
  <si>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</si>
  <si>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</si>
  <si>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</si>
  <si>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</si>
  <si>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</si>
  <si>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</si>
  <si>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</si>
  <si>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</si>
  <si>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</si>
  <si>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</si>
  <si>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</si>
  <si>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</si>
  <si>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</si>
  <si>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</si>
  <si>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</si>
  <si>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</si>
  <si>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</si>
  <si>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</si>
  <si>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</si>
  <si>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</si>
  <si>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</si>
  <si>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</si>
  <si>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</si>
  <si>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</si>
  <si>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</si>
  <si>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</si>
  <si>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</si>
  <si>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</si>
  <si>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</si>
  <si>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</si>
  <si>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</si>
  <si>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</si>
  <si>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</si>
  <si>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</si>
  <si>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</si>
  <si>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</si>
  <si>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</si>
  <si>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</si>
  <si>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</si>
  <si>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</si>
  <si>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</si>
  <si>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</si>
  <si>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</si>
  <si>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</si>
  <si>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</si>
  <si>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</si>
  <si>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</si>
  <si>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</si>
  <si>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</si>
  <si>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</si>
  <si>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</si>
  <si>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</si>
  <si>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</si>
  <si>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</si>
  <si>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</si>
  <si>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</si>
  <si>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</si>
  <si>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</si>
  <si>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</si>
  <si>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</si>
  <si>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</si>
  <si>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</si>
  <si>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</si>
  <si>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</si>
  <si>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</si>
  <si>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</si>
  <si>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</si>
  <si>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</si>
  <si>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</si>
  <si>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</si>
  <si>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</si>
  <si>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</si>
  <si>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</si>
  <si>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</si>
  <si>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</si>
  <si>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</si>
  <si>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</si>
  <si>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</si>
  <si>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</si>
  <si>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</si>
  <si>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</si>
  <si>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</si>
  <si>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</si>
  <si>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</si>
  <si>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</si>
  <si>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</si>
  <si>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</si>
  <si>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</si>
  <si>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</si>
  <si>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</si>
  <si>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</si>
  <si>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</si>
  <si>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</si>
  <si>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</si>
  <si>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</si>
  <si>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</si>
  <si>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</si>
  <si>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</si>
  <si>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</si>
  <si>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</si>
  <si>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</si>
  <si>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</si>
  <si>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</si>
  <si>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</si>
  <si>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</si>
  <si>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</si>
  <si>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</si>
  <si>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</si>
  <si>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</si>
  <si>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</si>
  <si>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</si>
  <si>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</si>
  <si>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</si>
  <si>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</si>
  <si>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</si>
  <si>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</si>
  <si>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</si>
  <si>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</si>
  <si>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</si>
  <si>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</si>
  <si>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</si>
  <si>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</si>
  <si>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</si>
  <si>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</si>
  <si>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</si>
  <si>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</si>
  <si>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</si>
  <si>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</si>
  <si>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</si>
  <si>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</si>
  <si>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</si>
  <si>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</si>
  <si>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</si>
  <si>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</si>
  <si>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</si>
  <si>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</si>
  <si>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</si>
  <si>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</si>
  <si>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</si>
  <si>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</si>
  <si>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</si>
  <si>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</si>
  <si>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</si>
  <si>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</si>
  <si>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</si>
  <si>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</si>
  <si>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</si>
  <si>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</si>
  <si>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</si>
  <si>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</si>
  <si>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</si>
  <si>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</si>
  <si>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</si>
  <si>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</si>
  <si>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</si>
  <si>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</si>
  <si>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</si>
  <si>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</si>
  <si>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</si>
  <si>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</si>
  <si>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</si>
  <si>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</si>
  <si>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</si>
  <si>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</si>
  <si>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</si>
  <si>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</si>
  <si>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</si>
  <si>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</si>
  <si>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</si>
  <si>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</si>
  <si>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</si>
  <si>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</si>
  <si>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</si>
  <si>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</si>
  <si>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</si>
  <si>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</si>
  <si>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</si>
  <si>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</si>
  <si>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</si>
  <si>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</si>
  <si>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</si>
  <si>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</si>
  <si>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</si>
  <si>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</si>
  <si>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</si>
  <si>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</si>
  <si>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</si>
  <si>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</si>
  <si>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</si>
  <si>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</si>
  <si>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</si>
  <si>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</si>
  <si>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</si>
  <si>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</si>
  <si>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</si>
  <si>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</si>
  <si>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</si>
  <si>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</si>
  <si>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</si>
  <si>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</si>
  <si>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</si>
  <si>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</si>
  <si>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</si>
  <si>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</si>
  <si>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</si>
  <si>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</si>
  <si>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</si>
  <si>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</si>
  <si>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</si>
  <si>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</si>
  <si>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</si>
  <si>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</si>
  <si>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</si>
  <si>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</si>
  <si>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</si>
  <si>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</si>
  <si>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</si>
  <si>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</si>
  <si>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</si>
  <si>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</si>
  <si>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</si>
  <si>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</si>
  <si>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</si>
  <si>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</si>
  <si>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</si>
  <si>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</si>
  <si>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</si>
  <si>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</si>
  <si>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</si>
  <si>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</si>
  <si>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</si>
  <si>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</si>
  <si>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</si>
  <si>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</si>
  <si>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</si>
  <si>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</si>
  <si>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</si>
  <si>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</si>
  <si>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</si>
  <si>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</si>
  <si>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</si>
  <si>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</si>
  <si>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</si>
  <si>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</si>
  <si>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</si>
  <si>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</si>
  <si>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</si>
  <si>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</si>
  <si>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</si>
  <si>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</si>
  <si>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</si>
  <si>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</si>
  <si>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</si>
  <si>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</si>
  <si>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</si>
  <si>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</si>
  <si>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</si>
  <si>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</si>
  <si>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</si>
  <si>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</si>
  <si>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</si>
  <si>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</si>
  <si>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</si>
  <si>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</si>
  <si>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</si>
  <si>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</si>
  <si>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</si>
  <si>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</si>
  <si>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</si>
  <si>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</si>
  <si>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</si>
  <si>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</si>
  <si>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</si>
  <si>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</si>
  <si>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</si>
  <si>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</si>
  <si>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</si>
  <si>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</si>
  <si>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</si>
  <si>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</si>
  <si>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</si>
  <si>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</si>
  <si>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</si>
  <si>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</si>
  <si>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</si>
  <si>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</si>
  <si>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</si>
  <si>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</si>
  <si>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</si>
  <si>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</si>
  <si>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</si>
  <si>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</si>
  <si>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</si>
  <si>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</si>
  <si>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</si>
  <si>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</si>
  <si>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</si>
  <si>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</si>
  <si>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</si>
  <si>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</si>
  <si>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</si>
  <si>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</si>
  <si>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</si>
  <si>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</si>
  <si>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</si>
  <si>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</si>
  <si>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</si>
  <si>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</si>
  <si>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</si>
  <si>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</si>
  <si>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</si>
  <si>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</si>
  <si>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</si>
  <si>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</si>
  <si>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</si>
  <si>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</si>
  <si>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</si>
  <si>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</si>
  <si>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</si>
  <si>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</si>
  <si>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</si>
  <si>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</si>
  <si>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</si>
  <si>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</si>
  <si>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</si>
  <si>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</si>
  <si>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</si>
  <si>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</si>
  <si>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</si>
  <si>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</si>
  <si>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</si>
  <si>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</si>
  <si>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</si>
  <si>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</si>
  <si>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</si>
  <si>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</si>
  <si>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</si>
  <si>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</si>
  <si>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</si>
  <si>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</si>
  <si>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</si>
  <si>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</si>
  <si>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</si>
  <si>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</si>
  <si>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</si>
  <si>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</si>
  <si>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</si>
  <si>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</si>
  <si>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</si>
  <si>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</si>
  <si>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</si>
  <si>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</si>
  <si>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</si>
  <si>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</si>
  <si>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</si>
  <si>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</si>
  <si>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</si>
  <si>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</si>
  <si>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</si>
  <si>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</si>
  <si>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</si>
  <si>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</si>
  <si>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</si>
  <si>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</si>
  <si>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</si>
  <si>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</si>
  <si>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</si>
  <si>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</si>
  <si>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</si>
  <si>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</si>
  <si>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</si>
  <si>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</si>
  <si>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</si>
  <si>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</si>
  <si>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</si>
  <si>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</si>
  <si>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</si>
  <si>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</si>
  <si>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</si>
  <si>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</si>
  <si>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</si>
  <si>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</si>
  <si>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</si>
  <si>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</si>
  <si>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</si>
  <si>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</si>
  <si>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</si>
  <si>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</si>
  <si>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</si>
  <si>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</si>
  <si>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</si>
  <si>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</si>
  <si>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</si>
  <si>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</si>
  <si>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</si>
  <si>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</si>
  <si>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</si>
  <si>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</si>
  <si>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</si>
  <si>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</si>
  <si>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</si>
  <si>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</si>
  <si>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</si>
  <si>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</si>
  <si>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</si>
  <si>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</si>
  <si>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</si>
  <si>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</si>
  <si>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</si>
  <si>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</si>
  <si>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</si>
  <si>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</si>
  <si>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</si>
  <si>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</si>
  <si>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</si>
  <si>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</si>
  <si>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</si>
  <si>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</si>
  <si>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</si>
  <si>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</si>
  <si>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</si>
  <si>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</si>
  <si>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</si>
  <si>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</si>
  <si>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</si>
  <si>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</si>
  <si>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</si>
  <si>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</si>
  <si>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</si>
  <si>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</si>
  <si>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</si>
  <si>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</si>
  <si>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</si>
  <si>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</si>
  <si>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</si>
  <si>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</si>
  <si>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</si>
  <si>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</si>
  <si>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</si>
  <si>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</si>
  <si>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</si>
  <si>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</si>
  <si>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</si>
  <si>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</si>
  <si>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</si>
  <si>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</si>
  <si>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</si>
  <si>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</si>
  <si>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</si>
  <si>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</si>
  <si>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</si>
  <si>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</si>
  <si>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</si>
  <si>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</si>
  <si>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</si>
  <si>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</si>
  <si>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</si>
  <si>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</si>
  <si>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</si>
  <si>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</si>
  <si>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</si>
  <si>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</si>
  <si>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</si>
  <si>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</si>
  <si>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</si>
  <si>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</si>
  <si>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</si>
  <si>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</si>
  <si>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</si>
  <si>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</si>
  <si>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</si>
  <si>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</si>
  <si>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</si>
  <si>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</si>
  <si>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</si>
  <si>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</si>
  <si>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</si>
  <si>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</si>
  <si>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</si>
  <si>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</si>
  <si>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</si>
  <si>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</si>
  <si>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</si>
  <si>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</si>
  <si>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</si>
  <si>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</si>
  <si>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</si>
  <si>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</si>
  <si>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</si>
  <si>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</si>
  <si>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</si>
  <si>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</si>
  <si>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</si>
  <si>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</si>
  <si>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</si>
  <si>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</si>
  <si>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</si>
  <si>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</si>
  <si>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</si>
  <si>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</si>
  <si>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</si>
  <si>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</si>
  <si>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</si>
  <si>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</si>
  <si>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</si>
  <si>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</si>
  <si>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</si>
  <si>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</si>
  <si>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</si>
  <si>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</si>
  <si>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</si>
  <si>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</si>
  <si>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</si>
  <si>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</si>
  <si>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</si>
  <si>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</si>
  <si>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</si>
  <si>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</si>
  <si>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</si>
  <si>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</si>
  <si>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</si>
  <si>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</si>
  <si>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</si>
  <si>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</si>
  <si>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</si>
  <si>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</si>
  <si>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</si>
  <si>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</si>
  <si>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</si>
  <si>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</si>
  <si>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</si>
  <si>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</si>
  <si>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</si>
  <si>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</si>
  <si>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</si>
  <si>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</si>
  <si>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</si>
  <si>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</si>
  <si>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</si>
  <si>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</si>
  <si>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</si>
  <si>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</si>
  <si>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</si>
  <si>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</si>
  <si>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</si>
  <si>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</si>
  <si>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</si>
  <si>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</si>
  <si>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</si>
  <si>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</si>
  <si>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</si>
  <si>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</si>
  <si>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</si>
  <si>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</si>
  <si>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</si>
  <si>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</si>
  <si>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</si>
  <si>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</si>
  <si>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</si>
  <si>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</si>
  <si>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</si>
  <si>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</si>
  <si>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</si>
  <si>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</si>
  <si>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</si>
  <si>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</si>
  <si>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</si>
  <si>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</si>
  <si>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</si>
  <si>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</si>
  <si>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</si>
  <si>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</si>
  <si>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</si>
  <si>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</si>
  <si>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</si>
  <si>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</si>
  <si>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</si>
  <si>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</si>
  <si>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</si>
  <si>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</si>
  <si>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</si>
  <si>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</si>
  <si>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</si>
  <si>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</si>
  <si>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</si>
  <si>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</si>
  <si>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</si>
  <si>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</si>
  <si>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</si>
  <si>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</si>
  <si>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</si>
  <si>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</si>
  <si>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</si>
  <si>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</si>
  <si>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</si>
  <si>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</si>
  <si>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</si>
  <si>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</si>
  <si>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</si>
  <si>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</si>
  <si>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</si>
  <si>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</si>
  <si>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</si>
  <si>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</si>
  <si>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</si>
  <si>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</si>
  <si>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</si>
  <si>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</si>
  <si>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</si>
  <si>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</si>
  <si>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</si>
  <si>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</si>
  <si>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</si>
  <si>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</si>
  <si>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</si>
  <si>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</si>
  <si>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</si>
  <si>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</si>
  <si>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</si>
  <si>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</si>
  <si>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</si>
  <si>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</si>
  <si>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</si>
  <si>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</si>
  <si>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</si>
  <si>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</si>
  <si>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</si>
  <si>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</si>
  <si>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</si>
  <si>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</si>
  <si>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</si>
  <si>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</si>
  <si>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</si>
  <si>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</si>
  <si>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</si>
  <si>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</si>
  <si>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</si>
  <si>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</si>
  <si>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</si>
  <si>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</si>
  <si>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</si>
  <si>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</si>
  <si>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</si>
  <si>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</si>
  <si>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</si>
  <si>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</si>
  <si>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</si>
  <si>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</si>
  <si>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</si>
  <si>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</si>
  <si>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</si>
  <si>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</si>
  <si>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</si>
  <si>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</si>
  <si>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</si>
  <si>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</si>
  <si>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</si>
  <si>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</si>
  <si>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</si>
  <si>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</si>
  <si>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</si>
  <si>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</si>
  <si>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</si>
  <si>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</si>
  <si>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</si>
  <si>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</si>
  <si>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</si>
  <si>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</si>
  <si>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</si>
  <si>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</si>
  <si>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</si>
  <si>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</si>
  <si>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</si>
  <si>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</si>
  <si>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</si>
  <si>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</si>
  <si>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</si>
  <si>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</si>
  <si>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</si>
  <si>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</si>
  <si>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</si>
  <si>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</si>
  <si>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</si>
  <si>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</si>
  <si>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</si>
  <si>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</si>
  <si>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</si>
  <si>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</si>
  <si>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</si>
  <si>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</si>
  <si>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</si>
  <si>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</si>
  <si>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</si>
  <si>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</si>
  <si>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</si>
  <si>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</si>
  <si>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</si>
  <si>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</si>
  <si>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</si>
  <si>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</si>
  <si>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</si>
  <si>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</si>
  <si>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</si>
  <si>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</si>
  <si>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</si>
  <si>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</si>
  <si>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</si>
  <si>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</si>
  <si>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</si>
  <si>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</si>
  <si>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</si>
  <si>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</si>
  <si>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</si>
  <si>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</si>
  <si>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</si>
  <si>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</si>
  <si>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</si>
  <si>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</si>
  <si>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</si>
  <si>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</si>
  <si>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</si>
  <si>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</si>
  <si>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</si>
  <si>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</si>
  <si>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</si>
  <si>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</si>
  <si>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</si>
  <si>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</si>
  <si>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</si>
  <si>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</si>
  <si>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</si>
  <si>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</si>
  <si>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</si>
  <si>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</si>
  <si>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</si>
  <si>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</si>
  <si>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</si>
  <si>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</si>
  <si>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</si>
  <si>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</si>
  <si>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</si>
  <si>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</si>
  <si>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</si>
  <si>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</si>
  <si>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</si>
  <si>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</si>
  <si>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</si>
  <si>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</si>
  <si>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</si>
  <si>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</si>
  <si>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</si>
  <si>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</si>
  <si>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</si>
  <si>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</si>
  <si>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</si>
  <si>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</si>
  <si>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</si>
  <si>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</si>
  <si>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</si>
  <si>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</si>
  <si>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</si>
  <si>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</si>
  <si>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</si>
  <si>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</si>
  <si>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</si>
  <si>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</si>
  <si>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</si>
  <si>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</si>
  <si>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</si>
  <si>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</si>
  <si>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</si>
  <si>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</si>
  <si>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</si>
  <si>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</si>
  <si>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</si>
  <si>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</si>
  <si>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</si>
  <si>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</si>
  <si>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</si>
  <si>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</si>
  <si>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</si>
  <si>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</si>
  <si>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</si>
  <si>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</si>
  <si>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</si>
  <si>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</si>
  <si>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</si>
  <si>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</si>
  <si>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</si>
  <si>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</si>
  <si>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</si>
  <si>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</si>
  <si>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</si>
  <si>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</si>
  <si>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</si>
  <si>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</si>
  <si>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</si>
  <si>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</si>
  <si>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</si>
  <si>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</si>
  <si>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</si>
  <si>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</si>
  <si>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</si>
  <si>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</si>
  <si>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</si>
  <si>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</si>
  <si>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</si>
  <si>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</si>
  <si>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</si>
  <si>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</si>
  <si>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</si>
  <si>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</si>
  <si>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</si>
  <si>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</si>
  <si>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</si>
  <si>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</si>
  <si>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</si>
  <si>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</si>
  <si>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</si>
  <si>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</si>
  <si>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</si>
  <si>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</si>
  <si>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</si>
  <si>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</si>
  <si>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</si>
  <si>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</si>
  <si>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</si>
  <si>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</si>
  <si>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</si>
  <si>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</si>
  <si>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</si>
  <si>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</si>
  <si>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</si>
  <si>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</si>
  <si>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</si>
  <si>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</si>
  <si>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</si>
  <si>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</si>
  <si>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</si>
  <si>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</si>
  <si>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</si>
  <si>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</si>
  <si>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</si>
  <si>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</si>
  <si>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</si>
  <si>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</si>
  <si>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</si>
  <si>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</si>
  <si>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</si>
  <si>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</si>
  <si>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</si>
  <si>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</si>
  <si>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</si>
  <si>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</si>
  <si>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</si>
  <si>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</si>
  <si>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</si>
  <si>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</si>
  <si>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</si>
  <si>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</si>
  <si>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</si>
  <si>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</si>
  <si>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</si>
  <si>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</si>
  <si>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</si>
  <si>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</si>
  <si>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</si>
  <si>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</si>
  <si>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</si>
  <si>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</si>
  <si>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</si>
  <si>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</si>
  <si>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</si>
  <si>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</si>
  <si>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</si>
  <si>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</si>
  <si>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</si>
  <si>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</si>
  <si>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</si>
  <si>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</si>
  <si>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</si>
  <si>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</si>
  <si>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</si>
  <si>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</si>
  <si>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</si>
  <si>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</si>
  <si>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</si>
  <si>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</si>
  <si>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</si>
  <si>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</si>
  <si>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</si>
  <si>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</si>
  <si>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</si>
  <si>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</si>
  <si>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</si>
  <si>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</si>
  <si>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</si>
  <si>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</si>
  <si>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</si>
  <si>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</si>
  <si>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</si>
  <si>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</si>
  <si>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</si>
  <si>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</si>
  <si>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</si>
  <si>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</si>
  <si>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</si>
  <si>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</si>
  <si>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</si>
  <si>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</si>
  <si>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</si>
  <si>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</si>
  <si>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</si>
  <si>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</si>
  <si>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</si>
  <si>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</si>
  <si>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</si>
  <si>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</si>
  <si>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</si>
  <si>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</si>
  <si>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</si>
  <si>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</si>
  <si>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</si>
  <si>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</si>
  <si>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</si>
  <si>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</si>
  <si>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</si>
  <si>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</si>
  <si>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</si>
  <si>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</si>
  <si>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</si>
  <si>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</si>
  <si>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</si>
  <si>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</si>
  <si>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</si>
  <si>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</si>
  <si>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</si>
  <si>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</si>
  <si>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</si>
  <si>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</si>
  <si>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</si>
  <si>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</si>
  <si>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</si>
  <si>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</si>
  <si>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</si>
  <si>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</si>
  <si>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</si>
  <si>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</si>
  <si>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</si>
  <si>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</si>
  <si>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</si>
  <si>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</si>
  <si>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</si>
  <si>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</si>
  <si>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</si>
  <si>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</si>
  <si>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</si>
  <si>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</si>
  <si>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</si>
  <si>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</si>
  <si>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</si>
  <si>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</si>
  <si>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</si>
  <si>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</si>
  <si>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</si>
  <si>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</si>
  <si>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</si>
  <si>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</si>
  <si>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</si>
  <si>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</si>
  <si>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</si>
  <si>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</si>
  <si>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</si>
  <si>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</si>
  <si>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</si>
  <si>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</si>
  <si>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</si>
  <si>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</si>
  <si>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</si>
  <si>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</si>
  <si>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</si>
  <si>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</si>
  <si>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</si>
  <si>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</si>
  <si>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</si>
  <si>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</si>
  <si>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</si>
  <si>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</si>
  <si>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</si>
  <si>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</si>
  <si>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</si>
  <si>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</si>
  <si>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</si>
  <si>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</si>
  <si>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</si>
  <si>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</si>
  <si>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</si>
  <si>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</si>
  <si>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</si>
  <si>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</si>
  <si>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</si>
  <si>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</si>
  <si>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</si>
  <si>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</si>
  <si>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</si>
  <si>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</si>
  <si>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</si>
  <si>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</si>
  <si>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</si>
  <si>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</si>
  <si>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</si>
  <si>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</si>
  <si>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</si>
  <si>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</si>
  <si>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</si>
  <si>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</si>
  <si>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</si>
  <si>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</si>
  <si>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</si>
  <si>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</si>
  <si>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</si>
  <si>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</si>
  <si>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</si>
  <si>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</si>
  <si>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</si>
  <si>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</si>
  <si>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</si>
  <si>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</si>
  <si>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</si>
  <si>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</si>
  <si>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</si>
  <si>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</si>
  <si>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</si>
  <si>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</si>
  <si>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</si>
  <si>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</si>
  <si>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</si>
  <si>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</si>
  <si>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</si>
  <si>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</si>
  <si>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</si>
  <si>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</si>
  <si>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</si>
  <si>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</si>
  <si>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</si>
  <si>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</si>
  <si>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</si>
  <si>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</si>
  <si>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</si>
  <si>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</si>
  <si>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</si>
  <si>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</si>
  <si>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</si>
  <si>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</si>
  <si>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</si>
  <si>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</si>
  <si>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</si>
  <si>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</si>
  <si>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</si>
  <si>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</si>
  <si>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</si>
  <si>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</si>
  <si>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</si>
  <si>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</si>
  <si>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</si>
  <si>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</si>
  <si>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</si>
  <si>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</si>
  <si>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</si>
  <si>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</si>
  <si>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</si>
  <si>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</si>
  <si>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</si>
  <si>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</si>
  <si>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</si>
  <si>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</si>
  <si>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</si>
  <si>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</si>
  <si>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</si>
  <si>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</si>
  <si>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</si>
  <si>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</si>
  <si>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</si>
  <si>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</si>
  <si>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</si>
  <si>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</si>
  <si>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</si>
  <si>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</si>
  <si>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</si>
  <si>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</si>
  <si>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</si>
  <si>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</si>
  <si>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</si>
  <si>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</si>
  <si>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</si>
  <si>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</si>
  <si>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</si>
  <si>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</si>
  <si>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</si>
  <si>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</si>
  <si>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</si>
  <si>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</si>
  <si>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</si>
  <si>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</si>
  <si>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</si>
  <si>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</si>
  <si>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</si>
  <si>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</si>
  <si>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</si>
  <si>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</si>
  <si>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</si>
  <si>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</si>
  <si>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</si>
  <si>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</si>
  <si>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</si>
  <si>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</si>
  <si>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</si>
  <si>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</si>
  <si>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</si>
  <si>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</si>
  <si>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</si>
  <si>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</si>
  <si>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</si>
  <si>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</si>
  <si>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</si>
  <si>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</si>
  <si>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</si>
  <si>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</si>
  <si>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</si>
  <si>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</si>
  <si>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</si>
  <si>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</si>
  <si>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</si>
  <si>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</si>
  <si>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</si>
  <si>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</si>
  <si>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</si>
  <si>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</si>
  <si>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</si>
  <si>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</si>
  <si>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</si>
  <si>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</si>
  <si>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</si>
  <si>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</si>
  <si>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</si>
  <si>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</si>
  <si>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</si>
  <si>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</si>
  <si>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</si>
  <si>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</si>
  <si>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</si>
  <si>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</si>
  <si>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</si>
  <si>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</si>
  <si>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</si>
  <si>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</si>
  <si>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</si>
  <si>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</si>
  <si>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</si>
  <si>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</si>
  <si>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</si>
  <si>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</si>
  <si>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</si>
  <si>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</si>
  <si>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</si>
  <si>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</si>
  <si>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</si>
  <si>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</si>
  <si>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</si>
  <si>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</si>
  <si>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</si>
  <si>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</si>
  <si>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</si>
  <si>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</si>
  <si>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</si>
  <si>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</si>
  <si>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</si>
  <si>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</si>
  <si>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</si>
  <si>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</si>
  <si>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</si>
  <si>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</si>
  <si>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</si>
  <si>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</si>
  <si>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</si>
  <si>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</si>
  <si>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</si>
  <si>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</si>
  <si>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</si>
  <si>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</si>
  <si>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</si>
  <si>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</si>
  <si>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</si>
  <si>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</si>
  <si>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</si>
  <si>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</si>
  <si>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</si>
  <si>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</si>
  <si>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</si>
  <si>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</si>
  <si>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</si>
  <si>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</si>
  <si>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</si>
  <si>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</si>
  <si>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</si>
  <si>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</si>
  <si>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</si>
  <si>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</si>
  <si>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</si>
  <si>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</si>
  <si>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</si>
  <si>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</si>
  <si>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</si>
  <si>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</si>
  <si>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</si>
  <si>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</si>
  <si>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</si>
  <si>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</si>
  <si>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</si>
  <si>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</si>
  <si>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</si>
  <si>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</si>
  <si>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</si>
  <si>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</si>
  <si>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</si>
  <si>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</si>
  <si>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</si>
  <si>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</si>
  <si>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</si>
  <si>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</si>
  <si>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</si>
  <si>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</si>
  <si>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</si>
  <si>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</si>
  <si>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</si>
  <si>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</si>
  <si>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</si>
  <si>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</si>
  <si>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</si>
  <si>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</si>
  <si>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</si>
  <si>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</si>
  <si>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</si>
  <si>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</si>
  <si>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</si>
  <si>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</si>
  <si>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</si>
  <si>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</si>
  <si>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</si>
  <si>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</si>
  <si>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</si>
  <si>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</si>
  <si>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</si>
  <si>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</si>
  <si>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</si>
  <si>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</si>
  <si>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</si>
  <si>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</si>
  <si>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</si>
  <si>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</si>
  <si>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</si>
  <si>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</si>
  <si>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</si>
  <si>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</si>
  <si>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</si>
  <si>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</si>
  <si>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</si>
  <si>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</si>
  <si>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</si>
  <si>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</si>
  <si>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</si>
  <si>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</si>
  <si>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</si>
  <si>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</si>
  <si>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</si>
  <si>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</si>
  <si>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</si>
  <si>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</si>
  <si>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</si>
  <si>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</si>
  <si>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</si>
  <si>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</si>
  <si>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</si>
  <si>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</si>
  <si>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</si>
  <si>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</si>
  <si>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</si>
  <si>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</si>
  <si>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</si>
  <si>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</si>
  <si>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</si>
  <si>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</si>
  <si>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</si>
  <si>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</si>
  <si>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</si>
  <si>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</si>
  <si>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</si>
  <si>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</si>
  <si>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</si>
  <si>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</si>
  <si>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</si>
  <si>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</si>
  <si>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</si>
  <si>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</si>
  <si>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</si>
  <si>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</si>
  <si>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</si>
  <si>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</si>
  <si>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</si>
  <si>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</si>
  <si>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</si>
  <si>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</si>
  <si>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</si>
  <si>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</si>
  <si>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</si>
  <si>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</si>
  <si>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</si>
  <si>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</si>
  <si>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</si>
  <si>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</si>
  <si>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</si>
  <si>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</si>
  <si>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</si>
  <si>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</si>
  <si>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</si>
  <si>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</si>
  <si>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</si>
  <si>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</si>
  <si>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</si>
  <si>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</si>
  <si>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</si>
  <si>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</si>
  <si>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</si>
  <si>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</si>
  <si>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</si>
  <si>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</si>
  <si>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</si>
  <si>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</si>
  <si>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</si>
  <si>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</si>
  <si>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</si>
  <si>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</si>
  <si>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</si>
  <si>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</si>
  <si>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</si>
  <si>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</si>
  <si>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</si>
  <si>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</si>
  <si>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</si>
  <si>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</si>
  <si>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</si>
  <si>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</si>
  <si>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</si>
  <si>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</si>
  <si>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</si>
  <si>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</si>
  <si>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</si>
  <si>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</si>
  <si>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</si>
  <si>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</si>
  <si>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</si>
  <si>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</si>
  <si>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</si>
  <si>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</si>
  <si>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</si>
  <si>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</si>
  <si>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</si>
  <si>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</si>
  <si>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</si>
  <si>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</si>
  <si>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</si>
  <si>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</si>
  <si>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</si>
  <si>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</si>
  <si>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</si>
  <si>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</si>
  <si>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</si>
  <si>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</si>
  <si>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</si>
  <si>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</si>
  <si>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</si>
  <si>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</si>
  <si>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</si>
  <si>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</si>
  <si>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</si>
  <si>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</si>
  <si>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</si>
  <si>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</si>
  <si>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</si>
  <si>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</si>
  <si>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</si>
  <si>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</si>
  <si>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</si>
  <si>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</si>
  <si>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</si>
  <si>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</si>
  <si>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</si>
  <si>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</si>
  <si>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</si>
  <si>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</si>
  <si>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</si>
  <si>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</si>
  <si>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</si>
  <si>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</si>
  <si>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</si>
  <si>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</si>
  <si>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</si>
  <si>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</si>
  <si>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</si>
  <si>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</si>
  <si>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</si>
  <si>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</si>
  <si>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</si>
  <si>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</si>
  <si>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</si>
  <si>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</si>
  <si>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</si>
  <si>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</si>
  <si>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</si>
  <si>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</si>
  <si>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</si>
  <si>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</si>
  <si>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</si>
  <si>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</si>
  <si>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</si>
  <si>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</si>
  <si>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</si>
  <si>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</si>
  <si>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</si>
  <si>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</si>
  <si>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</si>
  <si>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</si>
  <si>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</si>
  <si>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</si>
  <si>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</si>
  <si>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</si>
  <si>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</si>
  <si>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</si>
  <si>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</si>
  <si>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</si>
  <si>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</si>
  <si>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</si>
  <si>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</si>
  <si>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</si>
  <si>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</si>
  <si>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</si>
  <si>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</si>
  <si>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</si>
  <si>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</si>
  <si>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</si>
  <si>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</si>
  <si>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</si>
  <si>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</si>
  <si>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</si>
  <si>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</si>
  <si>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</si>
  <si>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</si>
  <si>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</si>
  <si>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</si>
  <si>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</si>
  <si>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</si>
  <si>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</si>
  <si>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</si>
  <si>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</si>
  <si>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</si>
  <si>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</si>
  <si>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</si>
  <si>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</si>
  <si>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</si>
  <si>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</si>
  <si>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</si>
  <si>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</si>
  <si>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</si>
  <si>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</si>
  <si>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</si>
  <si>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</si>
  <si>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</si>
  <si>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</si>
  <si>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</si>
  <si>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</si>
  <si>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</si>
  <si>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</si>
  <si>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</si>
  <si>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</si>
  <si>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</si>
  <si>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</si>
  <si>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</si>
  <si>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</si>
  <si>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</si>
  <si>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</si>
  <si>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</si>
  <si>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</si>
  <si>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</si>
  <si>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</si>
  <si>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</si>
  <si>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</si>
  <si>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</si>
  <si>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</si>
  <si>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</si>
  <si>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</si>
  <si>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</si>
  <si>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</si>
  <si>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</si>
  <si>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</si>
  <si>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</si>
  <si>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</si>
  <si>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</si>
  <si>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</si>
  <si>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</si>
  <si>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</si>
  <si>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</si>
  <si>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</si>
  <si>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</si>
  <si>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</si>
  <si>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</si>
  <si>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</si>
  <si>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</si>
  <si>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</si>
  <si>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</si>
  <si>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</si>
  <si>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</si>
  <si>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</si>
  <si>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</si>
  <si>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</si>
  <si>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</si>
  <si>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</si>
  <si>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</si>
  <si>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</si>
  <si>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</si>
  <si>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</si>
  <si>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</si>
  <si>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</si>
  <si>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</si>
  <si>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</si>
  <si>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</si>
  <si>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</si>
  <si>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</si>
  <si>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</si>
  <si>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</si>
  <si>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</si>
  <si>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</si>
  <si>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</si>
  <si>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</si>
  <si>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</si>
  <si>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</si>
  <si>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</si>
  <si>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</si>
  <si>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</si>
  <si>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</si>
  <si>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</si>
  <si>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</si>
  <si>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</si>
  <si>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</si>
  <si>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</si>
  <si>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</si>
  <si>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</si>
  <si>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</si>
  <si>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</si>
  <si>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</si>
  <si>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</si>
  <si>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</si>
  <si>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</si>
  <si>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</si>
  <si>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</si>
  <si>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</si>
  <si>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</si>
  <si>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</si>
  <si>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</si>
  <si>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</si>
  <si>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</si>
  <si>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</si>
  <si>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</si>
  <si>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</si>
  <si>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</si>
  <si>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</si>
  <si>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</si>
  <si>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</si>
  <si>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</si>
  <si>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</si>
  <si>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</si>
  <si>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</si>
  <si>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</si>
  <si>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</si>
  <si>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</si>
  <si>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</si>
  <si>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</si>
  <si>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</si>
  <si>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</si>
  <si>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</si>
  <si>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</si>
  <si>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</si>
  <si>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</si>
  <si>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</si>
  <si>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</si>
  <si>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</si>
  <si>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</si>
  <si>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</si>
  <si>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</si>
  <si>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</si>
  <si>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</si>
  <si>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</si>
  <si>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</si>
  <si>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</si>
  <si>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</si>
  <si>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</si>
  <si>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</si>
  <si>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</si>
  <si>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</si>
  <si>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</si>
  <si>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</si>
  <si>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</si>
  <si>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</si>
  <si>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</si>
  <si>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</si>
  <si>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</si>
  <si>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</si>
  <si>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</si>
  <si>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</si>
  <si>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</si>
  <si>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</si>
  <si>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</si>
  <si>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</si>
  <si>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</si>
  <si>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</si>
  <si>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</si>
  <si>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</si>
  <si>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</si>
  <si>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</si>
  <si>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</si>
  <si>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</si>
  <si>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</si>
  <si>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</si>
  <si>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</si>
  <si>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</si>
  <si>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</si>
  <si>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</si>
  <si>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</si>
  <si>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</si>
  <si>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</si>
  <si>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</si>
  <si>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</si>
  <si>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</si>
  <si>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</si>
  <si>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</si>
  <si>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</si>
  <si>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</si>
  <si>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</si>
  <si>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</si>
  <si>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</si>
  <si>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</si>
  <si>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</si>
  <si>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</si>
  <si>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</si>
  <si>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</si>
  <si>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</si>
  <si>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</si>
  <si>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</si>
  <si>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</si>
  <si>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</si>
  <si>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</si>
  <si>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</si>
  <si>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</si>
  <si>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</si>
  <si>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</si>
  <si>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</si>
  <si>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</si>
  <si>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</si>
  <si>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</si>
  <si>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</si>
  <si>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</si>
  <si>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</si>
  <si>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</si>
  <si>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</si>
  <si>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</si>
  <si>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</si>
  <si>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</si>
  <si>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</si>
  <si>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</si>
  <si>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</si>
  <si>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</si>
  <si>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</si>
  <si>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</si>
  <si>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</si>
  <si>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</si>
  <si>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</si>
  <si>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</si>
  <si>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</si>
  <si>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</si>
  <si>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</si>
  <si>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</si>
  <si>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</si>
  <si>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</si>
  <si>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</si>
  <si>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</si>
  <si>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</si>
  <si>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</si>
  <si>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</si>
  <si>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</si>
  <si>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</si>
  <si>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</si>
  <si>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</si>
  <si>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</si>
  <si>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</si>
  <si>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</si>
  <si>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</si>
  <si>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</si>
  <si>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</si>
  <si>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</si>
  <si>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</si>
  <si>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</si>
  <si>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</si>
  <si>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</si>
  <si>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</si>
  <si>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</si>
  <si>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</si>
  <si>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</si>
  <si>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</si>
  <si>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</si>
  <si>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</si>
  <si>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</si>
  <si>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</si>
  <si>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</si>
  <si>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</si>
  <si>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</si>
  <si>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</si>
  <si>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</si>
  <si>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</si>
  <si>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</si>
  <si>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</si>
  <si>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</si>
  <si>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</si>
  <si>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</si>
  <si>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</si>
  <si>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</si>
  <si>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</si>
  <si>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</si>
  <si>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</si>
  <si>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</si>
  <si>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</si>
  <si>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</si>
  <si>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</si>
  <si>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</si>
  <si>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</si>
  <si>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</si>
  <si>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</si>
  <si>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</si>
  <si>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</si>
  <si>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</si>
  <si>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</si>
  <si>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</si>
  <si>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</si>
  <si>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</si>
  <si>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</si>
  <si>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</si>
  <si>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</si>
  <si>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</si>
  <si>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</si>
  <si>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</si>
  <si>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</si>
  <si>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</si>
  <si>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</si>
  <si>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</si>
  <si>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</si>
  <si>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</si>
  <si>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</si>
  <si>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</si>
  <si>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</si>
  <si>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</si>
  <si>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</si>
  <si>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</si>
  <si>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</si>
  <si>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</si>
  <si>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</si>
  <si>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</si>
  <si>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</si>
  <si>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</si>
  <si>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</si>
  <si>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</si>
  <si>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</si>
  <si>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</si>
  <si>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</si>
  <si>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</si>
  <si>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</si>
  <si>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</si>
  <si>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</si>
  <si>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</si>
  <si>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</si>
  <si>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</si>
  <si>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</si>
  <si>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</si>
  <si>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</si>
  <si>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</si>
  <si>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</si>
  <si>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</si>
  <si>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</si>
  <si>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</si>
  <si>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</si>
  <si>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</si>
  <si>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</si>
  <si>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</si>
  <si>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</si>
  <si>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</si>
  <si>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</si>
  <si>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</si>
  <si>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</si>
  <si>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</si>
  <si>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</si>
  <si>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</si>
  <si>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</si>
  <si>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</si>
  <si>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</si>
  <si>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</si>
  <si>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</si>
  <si>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</si>
  <si>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</si>
  <si>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</si>
  <si>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</si>
  <si>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</si>
  <si>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</si>
  <si>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</si>
  <si>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</si>
  <si>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</si>
  <si>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</si>
  <si>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</si>
  <si>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</si>
  <si>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</si>
  <si>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</si>
  <si>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</si>
  <si>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</si>
  <si>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</si>
  <si>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</si>
  <si>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</si>
  <si>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</si>
  <si>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</si>
  <si>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</si>
  <si>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</si>
  <si>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</si>
  <si>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</si>
  <si>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</si>
  <si>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</si>
  <si>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</si>
  <si>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</si>
  <si>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</si>
  <si>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</si>
  <si>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</si>
  <si>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</si>
  <si>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</si>
  <si>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</si>
  <si>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</si>
  <si>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</si>
  <si>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</si>
  <si>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</si>
  <si>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</si>
  <si>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</si>
  <si>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</si>
  <si>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</si>
  <si>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</si>
  <si>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</si>
  <si>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</si>
  <si>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</si>
  <si>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</si>
  <si>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</si>
  <si>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</si>
  <si>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</si>
  <si>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</si>
  <si>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</si>
  <si>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</si>
  <si>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</si>
  <si>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</si>
  <si>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</si>
  <si>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</si>
  <si>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</si>
  <si>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</si>
  <si>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</si>
  <si>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</si>
  <si>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</si>
  <si>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</si>
  <si>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</si>
  <si>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</si>
  <si>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</si>
  <si>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</si>
  <si>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</si>
  <si>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</si>
  <si>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</si>
  <si>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</si>
  <si>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</si>
  <si>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</si>
  <si>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</si>
  <si>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</si>
  <si>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</si>
  <si>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</si>
  <si>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</si>
  <si>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</si>
  <si>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</si>
  <si>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</si>
  <si>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</si>
  <si>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</si>
  <si>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</si>
  <si>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</si>
  <si>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</si>
  <si>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</si>
  <si>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</si>
  <si>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</si>
  <si>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</si>
  <si>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</si>
  <si>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</si>
  <si>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</si>
  <si>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</si>
  <si>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</si>
  <si>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</si>
  <si>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</si>
  <si>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</si>
  <si>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</si>
  <si>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</si>
  <si>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</si>
  <si>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</si>
  <si>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</si>
  <si>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</si>
  <si>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</si>
  <si>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</si>
  <si>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</si>
  <si>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</si>
  <si>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</si>
  <si>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</si>
  <si>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</si>
  <si>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</si>
  <si>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</si>
  <si>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</si>
  <si>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</si>
  <si>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</si>
  <si>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</si>
  <si>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</si>
  <si>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</si>
  <si>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</si>
  <si>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</si>
  <si>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</si>
  <si>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</si>
  <si>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</si>
  <si>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</si>
  <si>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</si>
  <si>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</si>
  <si>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</si>
  <si>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</si>
  <si>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</si>
  <si>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</si>
  <si>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</si>
  <si>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</si>
  <si>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</si>
  <si>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</si>
  <si>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</si>
  <si>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</si>
  <si>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</si>
  <si>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</si>
  <si>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</si>
  <si>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</si>
  <si>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</si>
  <si>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</si>
  <si>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</si>
  <si>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</si>
  <si>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</si>
  <si>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</si>
  <si>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</si>
  <si>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</si>
  <si>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</si>
  <si>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</si>
  <si>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</si>
  <si>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</si>
  <si>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</si>
  <si>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</si>
  <si>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</si>
  <si>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</si>
  <si>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</si>
  <si>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</si>
  <si>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</si>
  <si>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</si>
  <si>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</si>
  <si>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</si>
  <si>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</si>
  <si>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</si>
  <si>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</si>
  <si>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</si>
  <si>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</si>
  <si>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</si>
  <si>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</si>
  <si>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</si>
  <si>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</si>
  <si>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</si>
  <si>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</si>
  <si>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</si>
  <si>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</si>
  <si>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</si>
  <si>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</si>
  <si>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</si>
  <si>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</si>
  <si>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</si>
  <si>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</si>
  <si>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</si>
  <si>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</si>
  <si>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</si>
  <si>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</si>
  <si>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</si>
  <si>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</si>
  <si>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</si>
  <si>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</si>
  <si>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</si>
  <si>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</si>
  <si>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</si>
  <si>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</si>
  <si>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</si>
  <si>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</si>
  <si>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</si>
  <si>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</si>
  <si>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</si>
  <si>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</si>
  <si>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</si>
  <si>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</si>
  <si>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</si>
  <si>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</si>
  <si>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</si>
  <si>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</si>
  <si>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</si>
  <si>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</si>
  <si>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</si>
  <si>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</si>
  <si>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</si>
  <si>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</si>
  <si>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</si>
  <si>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</si>
  <si>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</si>
  <si>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</si>
  <si>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</si>
  <si>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</si>
  <si>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</si>
  <si>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</si>
  <si>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</si>
  <si>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</si>
  <si>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</si>
  <si>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</si>
  <si>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</si>
  <si>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</si>
  <si>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</si>
  <si>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</si>
  <si>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</si>
  <si>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</si>
  <si>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</si>
  <si>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</si>
  <si>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</si>
  <si>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</si>
  <si>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</si>
  <si>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</si>
  <si>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</si>
  <si>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</si>
  <si>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</si>
  <si>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</si>
  <si>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</si>
  <si>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</si>
  <si>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</si>
  <si>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</si>
  <si>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</si>
  <si>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</si>
  <si>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</si>
  <si>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</si>
  <si>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</si>
  <si>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</si>
  <si>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</si>
  <si>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</si>
  <si>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</si>
  <si>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</si>
  <si>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</si>
  <si>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</si>
  <si>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</si>
  <si>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</si>
  <si>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</si>
  <si>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</si>
  <si>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</si>
  <si>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</si>
  <si>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</si>
  <si>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</si>
  <si>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</si>
  <si>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</si>
  <si>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</si>
  <si>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</si>
  <si>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</si>
  <si>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</si>
  <si>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</si>
  <si>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</si>
  <si>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</si>
  <si>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</si>
  <si>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</si>
  <si>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</si>
  <si>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</si>
  <si>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</si>
  <si>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</si>
  <si>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</si>
  <si>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</si>
  <si>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</si>
  <si>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</si>
  <si>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</si>
  <si>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</si>
  <si>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</si>
  <si>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</si>
  <si>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</si>
  <si>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</si>
  <si>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</si>
  <si>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</si>
  <si>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</si>
  <si>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</si>
  <si>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</si>
  <si>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</si>
  <si>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</si>
  <si>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</si>
  <si>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</si>
  <si>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</si>
  <si>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</si>
  <si>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</si>
  <si>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</si>
  <si>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</si>
  <si>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</si>
  <si>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</si>
  <si>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</si>
  <si>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</si>
  <si>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</si>
  <si>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</si>
  <si>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</si>
  <si>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</si>
  <si>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</si>
  <si>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</si>
  <si>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</si>
  <si>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</si>
  <si>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</si>
  <si>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</si>
  <si>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</si>
  <si>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</si>
  <si>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</si>
  <si>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</si>
  <si>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</si>
  <si>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</si>
  <si>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</si>
  <si>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</si>
  <si>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</si>
  <si>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</si>
  <si>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</si>
  <si>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</si>
  <si>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</si>
  <si>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</si>
  <si>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</si>
  <si>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</si>
  <si>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</si>
  <si>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</si>
  <si>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</si>
  <si>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</si>
  <si>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</si>
  <si>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</si>
  <si>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</si>
  <si>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</si>
  <si>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</si>
  <si>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</si>
  <si>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</si>
  <si>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</si>
  <si>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</si>
  <si>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</si>
  <si>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</si>
  <si>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</si>
  <si>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</si>
  <si>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</si>
  <si>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</si>
  <si>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</si>
  <si>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</si>
  <si>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</si>
  <si>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</si>
  <si>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</si>
  <si>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</si>
  <si>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</si>
  <si>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</si>
  <si>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</si>
  <si>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</si>
  <si>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</si>
  <si>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</si>
  <si>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</si>
  <si>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</si>
  <si>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</si>
  <si>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</si>
  <si>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</si>
  <si>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</si>
  <si>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</si>
  <si>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</si>
  <si>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</si>
  <si>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</si>
  <si>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</si>
  <si>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</si>
  <si>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</si>
  <si>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</si>
  <si>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</si>
  <si>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</si>
  <si>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</si>
  <si>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</si>
  <si>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</si>
  <si>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</si>
  <si>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</si>
  <si>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</si>
  <si>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</si>
  <si>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</si>
  <si>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</si>
  <si>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</si>
  <si>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</si>
  <si>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</si>
  <si>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</si>
  <si>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</si>
  <si>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</si>
  <si>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</si>
  <si>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</si>
  <si>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</si>
  <si>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</si>
  <si>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</si>
  <si>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</si>
  <si>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</si>
  <si>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</si>
  <si>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</si>
  <si>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</si>
  <si>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</si>
  <si>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</si>
  <si>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</si>
  <si>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</si>
  <si>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</si>
  <si>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</si>
  <si>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</si>
  <si>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</si>
  <si>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</si>
  <si>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</si>
  <si>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</si>
  <si>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</si>
  <si>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</si>
  <si>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</si>
  <si>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</si>
  <si>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</si>
  <si>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</si>
  <si>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</si>
  <si>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</si>
  <si>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</si>
  <si>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</si>
  <si>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</si>
  <si>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</si>
  <si>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</si>
  <si>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</si>
  <si>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</si>
  <si>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</si>
  <si>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</si>
  <si>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</si>
  <si>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</si>
  <si>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</si>
  <si>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</si>
  <si>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</si>
  <si>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</si>
  <si>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</si>
  <si>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</si>
  <si>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</si>
  <si>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</si>
  <si>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</si>
  <si>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</si>
  <si>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</si>
  <si>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</si>
  <si>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</si>
  <si>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</si>
  <si>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</si>
  <si>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</si>
  <si>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</si>
  <si>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</si>
  <si>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</si>
  <si>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</si>
  <si>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</si>
  <si>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</si>
  <si>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</si>
  <si>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</si>
  <si>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</si>
  <si>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</si>
  <si>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</si>
  <si>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</si>
  <si>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</si>
  <si>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</si>
  <si>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</si>
  <si>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</si>
  <si>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</si>
  <si>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</si>
  <si>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</si>
  <si>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</si>
  <si>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</si>
  <si>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</si>
  <si>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</si>
  <si>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</si>
  <si>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</si>
  <si>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</si>
  <si>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</si>
  <si>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</si>
  <si>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</si>
  <si>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</si>
  <si>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</si>
  <si>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</si>
  <si>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</si>
  <si>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</si>
  <si>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</si>
  <si>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</si>
  <si>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</si>
  <si>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</si>
  <si>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</si>
  <si>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</si>
  <si>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</si>
  <si>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</si>
  <si>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</si>
  <si>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</si>
  <si>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</si>
  <si>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</si>
  <si>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</si>
  <si>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</si>
  <si>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</si>
  <si>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</si>
  <si>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</si>
  <si>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</si>
  <si>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</si>
  <si>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</si>
  <si>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</si>
  <si>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</si>
  <si>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</si>
  <si>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</si>
  <si>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</si>
  <si>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</si>
  <si>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</si>
  <si>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</si>
  <si>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</si>
  <si>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</si>
  <si>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</si>
  <si>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</si>
  <si>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</si>
  <si>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</si>
  <si>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</si>
  <si>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</si>
  <si>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</si>
  <si>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</si>
  <si>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</si>
  <si>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</si>
  <si>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</si>
  <si>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</si>
  <si>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</si>
  <si>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</si>
  <si>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</si>
  <si>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</si>
  <si>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</si>
  <si>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</si>
  <si>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</si>
  <si>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</si>
  <si>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</si>
  <si>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</si>
  <si>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</si>
  <si>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</si>
  <si>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</si>
  <si>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</si>
  <si>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</si>
  <si>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</si>
  <si>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</si>
  <si>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</si>
  <si>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</si>
  <si>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</si>
  <si>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</si>
  <si>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</si>
  <si>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</si>
  <si>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</si>
  <si>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</si>
  <si>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</si>
  <si>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</si>
  <si>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</si>
  <si>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</si>
  <si>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</si>
  <si>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</si>
  <si>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</si>
  <si>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</si>
  <si>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</si>
  <si>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</si>
  <si>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</si>
  <si>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</si>
  <si>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</si>
  <si>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</si>
  <si>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</si>
  <si>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</si>
  <si>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</si>
  <si>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</si>
  <si>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</si>
  <si>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</si>
  <si>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</si>
  <si>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</si>
  <si>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</si>
  <si>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</si>
  <si>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</si>
  <si>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</si>
  <si>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</si>
  <si>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</si>
  <si>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</si>
  <si>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</si>
  <si>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</si>
  <si>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</si>
  <si>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</si>
  <si>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</si>
  <si>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</si>
  <si>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</si>
  <si>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</si>
  <si>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</si>
  <si>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</si>
  <si>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</si>
  <si>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</si>
  <si>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</si>
  <si>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</si>
  <si>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</si>
  <si>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</si>
  <si>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</si>
  <si>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</si>
  <si>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</si>
  <si>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</si>
  <si>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</si>
  <si>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</si>
  <si>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</si>
  <si>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</si>
  <si>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</si>
  <si>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</si>
  <si>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</si>
  <si>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</si>
  <si>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</si>
  <si>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</si>
  <si>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</si>
  <si>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</si>
  <si>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</si>
  <si>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</si>
  <si>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</si>
  <si>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</si>
  <si>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</si>
  <si>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</si>
  <si>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</si>
  <si>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</si>
  <si>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</si>
  <si>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</si>
  <si>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</si>
  <si>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</si>
  <si>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</si>
  <si>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</si>
  <si>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</si>
  <si>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</si>
  <si>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</si>
  <si>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</si>
  <si>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</si>
  <si>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</si>
  <si>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</si>
  <si>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</si>
  <si>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</si>
  <si>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</si>
  <si>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</si>
  <si>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</si>
  <si>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</si>
  <si>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</si>
  <si>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</si>
  <si>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</si>
  <si>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</si>
  <si>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</si>
  <si>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</si>
  <si>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</si>
  <si>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</si>
  <si>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</si>
  <si>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</si>
  <si>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</si>
  <si>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</si>
  <si>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</si>
  <si>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</si>
  <si>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</si>
  <si>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</si>
  <si>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</si>
  <si>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</si>
  <si>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</si>
  <si>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</si>
  <si>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</si>
  <si>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</si>
  <si>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</si>
  <si>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</si>
  <si>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</si>
  <si>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</si>
  <si>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</si>
  <si>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</si>
  <si>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</si>
  <si>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</si>
  <si>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</si>
  <si>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</si>
  <si>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</si>
  <si>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</si>
  <si>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</si>
  <si>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</si>
  <si>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</si>
  <si>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</si>
  <si>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</si>
  <si>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</si>
  <si>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</si>
  <si>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</si>
  <si>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</si>
  <si>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</si>
  <si>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</si>
  <si>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</si>
  <si>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</si>
  <si>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</si>
  <si>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</si>
  <si>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</si>
  <si>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</si>
  <si>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</si>
  <si>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</si>
  <si>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</si>
  <si>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</si>
  <si>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</si>
  <si>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</si>
  <si>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</si>
  <si>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</si>
  <si>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</si>
  <si>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</si>
  <si>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</si>
  <si>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</si>
  <si>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</si>
  <si>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</si>
  <si>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</si>
  <si>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</si>
  <si>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</si>
  <si>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</si>
  <si>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</si>
  <si>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</si>
  <si>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</si>
  <si>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</si>
  <si>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</si>
  <si>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</si>
  <si>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</si>
  <si>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</si>
  <si>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</si>
  <si>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</si>
  <si>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</si>
  <si>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</si>
  <si>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</si>
  <si>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</si>
  <si>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</si>
  <si>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</si>
  <si>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</si>
  <si>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</si>
  <si>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</si>
  <si>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</si>
  <si>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</si>
  <si>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</si>
  <si>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</si>
  <si>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</si>
  <si>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</si>
  <si>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</si>
  <si>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</si>
  <si>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</si>
  <si>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</si>
  <si>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</si>
  <si>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</si>
  <si>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</si>
  <si>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</si>
  <si>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</si>
  <si>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</si>
  <si>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</si>
  <si>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</si>
  <si>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</si>
  <si>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</si>
  <si>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</si>
  <si>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</si>
  <si>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</si>
  <si>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</si>
  <si>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</si>
  <si>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</si>
  <si>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</si>
  <si>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</si>
  <si>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</si>
  <si>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</si>
  <si>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</si>
  <si>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</si>
  <si>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</si>
  <si>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</si>
  <si>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</si>
  <si>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</si>
  <si>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</si>
  <si>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</si>
  <si>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</si>
  <si>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</si>
  <si>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</si>
  <si>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</si>
  <si>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</si>
  <si>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</si>
  <si>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</si>
  <si>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</si>
  <si>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</si>
  <si>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</si>
  <si>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</si>
  <si>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</si>
  <si>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</si>
  <si>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</si>
  <si>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</si>
  <si>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</si>
  <si>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</si>
  <si>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</si>
  <si>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</si>
  <si>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</si>
  <si>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</si>
  <si>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</si>
  <si>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</si>
  <si>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</si>
  <si>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</si>
  <si>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</si>
  <si>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</si>
  <si>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</si>
  <si>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</si>
  <si>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</si>
  <si>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</si>
  <si>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</si>
  <si>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</si>
  <si>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</si>
  <si>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</si>
  <si>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</si>
  <si>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</si>
  <si>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</si>
  <si>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</si>
  <si>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</si>
  <si>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</si>
  <si>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</si>
  <si>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</si>
  <si>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</si>
  <si>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</si>
  <si>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</si>
  <si>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</si>
  <si>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</si>
  <si>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</si>
  <si>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</si>
  <si>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</si>
  <si>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</si>
  <si>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</si>
  <si>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</si>
  <si>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</si>
  <si>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</si>
  <si>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</si>
  <si>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</si>
  <si>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</si>
  <si>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</si>
  <si>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</si>
  <si>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</si>
  <si>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</si>
  <si>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</si>
  <si>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</si>
  <si>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</si>
  <si>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</si>
  <si>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</si>
  <si>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</si>
  <si>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</si>
  <si>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</si>
  <si>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</si>
  <si>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</si>
  <si>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</si>
  <si>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</si>
  <si>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</si>
  <si>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</si>
  <si>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</si>
  <si>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</si>
  <si>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</si>
  <si>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</si>
  <si>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</si>
  <si>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</si>
  <si>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</si>
  <si>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</si>
  <si>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</si>
  <si>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</si>
  <si>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</si>
  <si>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</si>
  <si>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</si>
  <si>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</si>
  <si>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</si>
  <si>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</si>
  <si>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</si>
  <si>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</si>
  <si>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</si>
  <si>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</si>
  <si>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</si>
  <si>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</si>
  <si>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</si>
  <si>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</si>
  <si>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</si>
  <si>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</si>
  <si>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</si>
  <si>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</si>
  <si>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</si>
  <si>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</si>
  <si>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</si>
  <si>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</si>
  <si>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</si>
  <si>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</si>
  <si>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</si>
  <si>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</si>
  <si>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</si>
  <si>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</si>
  <si>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</si>
  <si>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</si>
  <si>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</si>
  <si>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</si>
  <si>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</si>
  <si>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</si>
  <si>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</si>
  <si>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</si>
  <si>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</si>
  <si>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</si>
  <si>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</si>
  <si>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</si>
  <si>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</si>
  <si>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</si>
  <si>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</si>
  <si>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</si>
  <si>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</si>
  <si>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</si>
  <si>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</si>
  <si>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</si>
  <si>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</si>
  <si>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</si>
  <si>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</si>
  <si>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</si>
  <si>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</si>
  <si>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</si>
  <si>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</si>
  <si>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</si>
  <si>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</si>
  <si>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</si>
  <si>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</si>
  <si>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</si>
  <si>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</si>
  <si>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</si>
  <si>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</si>
  <si>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</si>
  <si>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</si>
  <si>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</si>
  <si>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</si>
  <si>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</si>
  <si>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</si>
  <si>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</si>
  <si>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</si>
  <si>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</si>
  <si>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</si>
  <si>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</si>
  <si>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</si>
  <si>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</si>
  <si>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</si>
  <si>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</si>
  <si>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</si>
  <si>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</si>
  <si>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</si>
  <si>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</si>
  <si>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</si>
  <si>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</si>
  <si>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</si>
  <si>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</si>
  <si>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</si>
  <si>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</si>
  <si>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</si>
  <si>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</si>
  <si>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</si>
  <si>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</si>
  <si>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</si>
  <si>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</si>
  <si>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</si>
  <si>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</si>
  <si>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</si>
  <si>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</si>
  <si>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</si>
  <si>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</si>
  <si>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</si>
  <si>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</si>
  <si>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</si>
  <si>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</si>
  <si>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</si>
  <si>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</si>
  <si>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</si>
  <si>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</si>
  <si>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</si>
  <si>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</si>
  <si>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</si>
  <si>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</si>
  <si>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</si>
  <si>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</si>
  <si>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</si>
  <si>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</si>
  <si>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</si>
  <si>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</si>
  <si>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</si>
  <si>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</si>
  <si>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</si>
  <si>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</si>
  <si>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</si>
  <si>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</si>
  <si>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</si>
  <si>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</si>
  <si>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</si>
  <si>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</si>
  <si>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</si>
  <si>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</si>
  <si>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</si>
  <si>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</si>
  <si>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</si>
  <si>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</si>
  <si>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</si>
  <si>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</si>
  <si>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</si>
  <si>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</si>
  <si>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</si>
  <si>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</si>
  <si>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</si>
  <si>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</si>
  <si>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</si>
  <si>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</si>
  <si>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</si>
  <si>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</si>
  <si>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</si>
  <si>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</si>
  <si>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</si>
  <si>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</si>
  <si>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</si>
  <si>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</si>
  <si>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</si>
  <si>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</si>
  <si>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</si>
  <si>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</si>
  <si>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</si>
  <si>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</si>
  <si>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</si>
  <si>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</si>
  <si>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</si>
  <si>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</si>
  <si>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</si>
  <si>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</si>
  <si>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</si>
  <si>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</si>
  <si>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</si>
  <si>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</si>
  <si>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</si>
  <si>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</si>
  <si>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</si>
  <si>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</si>
  <si>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</si>
  <si>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</si>
  <si>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</si>
  <si>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</si>
  <si>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</si>
  <si>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</si>
  <si>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</si>
  <si>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</si>
  <si>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</si>
  <si>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</si>
  <si>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</si>
  <si>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</si>
  <si>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</si>
  <si>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</si>
  <si>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</si>
  <si>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</si>
  <si>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</si>
  <si>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</si>
  <si>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</si>
  <si>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</si>
  <si>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</si>
  <si>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</si>
  <si>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</si>
  <si>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</si>
  <si>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</si>
  <si>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</si>
  <si>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</si>
  <si>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</si>
  <si>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</si>
  <si>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</si>
  <si>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</si>
  <si>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</si>
  <si>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</si>
  <si>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</si>
  <si>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</si>
  <si>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</si>
  <si>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</si>
  <si>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</si>
  <si>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</si>
  <si>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</si>
  <si>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</si>
  <si>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</si>
  <si>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</si>
  <si>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</si>
  <si>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</si>
  <si>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</si>
  <si>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</si>
  <si>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</si>
  <si>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</si>
  <si>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</si>
  <si>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</si>
  <si>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</si>
  <si>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</si>
  <si>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</si>
  <si>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</si>
  <si>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</si>
  <si>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</si>
  <si>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</si>
  <si>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</si>
  <si>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</si>
  <si>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</si>
  <si>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</si>
  <si>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</si>
  <si>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</si>
  <si>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</si>
  <si>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</si>
  <si>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</si>
  <si>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</si>
  <si>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</si>
  <si>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</si>
  <si>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</si>
  <si>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</si>
  <si>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</si>
  <si>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</si>
  <si>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</si>
  <si>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</si>
  <si>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</si>
  <si>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</si>
  <si>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</si>
  <si>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</si>
  <si>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</si>
  <si>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</si>
  <si>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</si>
  <si>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</si>
  <si>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</si>
  <si>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</si>
  <si>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</si>
  <si>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</si>
  <si>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</si>
  <si>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</si>
  <si>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</si>
  <si>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</si>
  <si>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</si>
  <si>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</si>
  <si>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</si>
  <si>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</si>
  <si>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</si>
  <si>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</si>
  <si>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</si>
  <si>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</si>
  <si>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</si>
  <si>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</si>
  <si>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</si>
  <si>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</si>
  <si>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</si>
  <si>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</si>
  <si>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</si>
  <si>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</si>
  <si>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</si>
  <si>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</si>
  <si>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</si>
  <si>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</si>
  <si>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</si>
  <si>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</si>
  <si>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</si>
  <si>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</si>
  <si>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</si>
  <si>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</si>
  <si>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</si>
  <si>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</si>
  <si>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</si>
  <si>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</si>
  <si>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</si>
  <si>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</si>
  <si>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</si>
  <si>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</si>
  <si>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</si>
  <si>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</si>
  <si>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</si>
  <si>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</si>
  <si>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</si>
  <si>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</si>
  <si>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</si>
  <si>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</si>
  <si>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</si>
  <si>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</si>
  <si>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</si>
  <si>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</si>
  <si>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</si>
  <si>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</si>
  <si>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</si>
  <si>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</si>
  <si>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</si>
  <si>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</si>
  <si>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</si>
  <si>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</si>
  <si>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</si>
  <si>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</si>
  <si>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</si>
  <si>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</si>
  <si>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</si>
  <si>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</si>
  <si>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</si>
  <si>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</si>
  <si>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</si>
  <si>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</si>
  <si>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</si>
  <si>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</si>
  <si>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</si>
  <si>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</si>
  <si>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</si>
  <si>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</si>
  <si>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</si>
  <si>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</si>
  <si>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</si>
  <si>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</si>
  <si>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</si>
  <si>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</si>
  <si>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</si>
  <si>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</si>
  <si>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</si>
  <si>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</si>
  <si>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</si>
  <si>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</si>
  <si>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</si>
  <si>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</si>
  <si>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</si>
  <si>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</si>
  <si>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</si>
  <si>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</si>
  <si>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</si>
  <si>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</si>
  <si>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</si>
  <si>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</si>
  <si>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</si>
  <si>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</si>
  <si>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</si>
  <si>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</si>
  <si>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</si>
  <si>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</si>
  <si>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</si>
  <si>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</si>
  <si>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</si>
  <si>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</si>
  <si>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</si>
  <si>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</si>
  <si>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</si>
  <si>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</si>
  <si>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</si>
  <si>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</si>
  <si>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</si>
  <si>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</si>
  <si>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</si>
  <si>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</si>
  <si>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</si>
  <si>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</si>
  <si>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</si>
  <si>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</si>
  <si>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</si>
  <si>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</si>
  <si>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</si>
  <si>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</si>
  <si>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</si>
  <si>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</si>
  <si>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</si>
  <si>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</si>
  <si>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</si>
  <si>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</si>
  <si>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</si>
  <si>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</si>
  <si>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</si>
  <si>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</si>
  <si>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</si>
  <si>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</si>
  <si>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</si>
  <si>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</si>
  <si>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</si>
  <si>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</si>
  <si>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</si>
  <si>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</si>
  <si>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</si>
  <si>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</si>
  <si>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</si>
  <si>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</si>
  <si>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</si>
  <si>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</si>
  <si>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</si>
  <si>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</si>
  <si>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</si>
  <si>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</si>
  <si>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</si>
  <si>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</si>
  <si>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</si>
  <si>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</si>
  <si>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</si>
  <si>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</si>
  <si>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</si>
  <si>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</si>
  <si>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</si>
  <si>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</si>
  <si>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</si>
  <si>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</si>
  <si>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</si>
  <si>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</si>
  <si>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</si>
  <si>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</si>
  <si>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</si>
  <si>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</si>
  <si>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</si>
  <si>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</si>
  <si>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</si>
  <si>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</si>
  <si>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</si>
  <si>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</si>
  <si>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</si>
  <si>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</si>
  <si>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</si>
  <si>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</si>
  <si>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</si>
  <si>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</si>
  <si>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</si>
  <si>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</si>
  <si>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</si>
  <si>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</si>
  <si>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</si>
  <si>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</si>
  <si>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</si>
  <si>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</si>
  <si>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</si>
  <si>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</si>
  <si>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</si>
  <si>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</si>
  <si>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</si>
  <si>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</si>
  <si>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</si>
  <si>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</si>
  <si>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</si>
  <si>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</si>
  <si>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</si>
  <si>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</si>
  <si>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</si>
  <si>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</si>
  <si>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</si>
  <si>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</si>
  <si>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</si>
  <si>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</si>
  <si>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</si>
  <si>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</si>
  <si>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</si>
  <si>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</si>
  <si>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</si>
  <si>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</si>
  <si>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</si>
  <si>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</si>
  <si>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</si>
  <si>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</si>
  <si>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</si>
  <si>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</si>
  <si>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</si>
  <si>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</si>
  <si>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</si>
  <si>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</si>
  <si>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</si>
  <si>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</si>
  <si>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</si>
  <si>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</si>
  <si>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</si>
  <si>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</si>
  <si>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</si>
  <si>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</si>
  <si>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</si>
  <si>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</si>
  <si>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</si>
  <si>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</si>
  <si>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</si>
  <si>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</si>
  <si>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</si>
  <si>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</si>
  <si>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</si>
  <si>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</si>
  <si>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</si>
  <si>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</si>
  <si>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</si>
  <si>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</si>
  <si>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</si>
  <si>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</si>
  <si>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</si>
  <si>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</si>
  <si>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</si>
  <si>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</si>
  <si>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</si>
  <si>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</si>
  <si>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</si>
  <si>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</si>
  <si>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</si>
  <si>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</si>
  <si>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</si>
  <si>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</si>
  <si>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</si>
  <si>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</si>
  <si>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</si>
  <si>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</si>
  <si>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</si>
  <si>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</si>
  <si>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</si>
  <si>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</si>
  <si>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</si>
  <si>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</si>
  <si>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</si>
  <si>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</si>
  <si>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</si>
  <si>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</si>
  <si>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</si>
  <si>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</si>
  <si>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</si>
  <si>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</si>
  <si>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</si>
  <si>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</si>
  <si>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</si>
  <si>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</si>
  <si>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</si>
  <si>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</si>
  <si>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</si>
  <si>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</si>
  <si>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</si>
  <si>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</si>
  <si>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</si>
  <si>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</si>
  <si>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</si>
  <si>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</si>
  <si>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</si>
  <si>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</si>
  <si>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</si>
  <si>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</si>
  <si>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</si>
  <si>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</si>
  <si>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</si>
  <si>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</si>
  <si>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</si>
  <si>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</si>
  <si>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</si>
  <si>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</si>
  <si>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</si>
  <si>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</si>
  <si>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</si>
  <si>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</si>
  <si>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</si>
  <si>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</si>
  <si>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</si>
  <si>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</si>
  <si>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</si>
  <si>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</si>
  <si>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</si>
  <si>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</si>
  <si>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</si>
  <si>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</si>
  <si>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</si>
  <si>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</si>
  <si>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</si>
  <si>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</si>
  <si>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</si>
  <si>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</si>
  <si>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</si>
  <si>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</si>
  <si>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</si>
  <si>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</si>
  <si>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</si>
  <si>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</si>
  <si>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</si>
  <si>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</si>
  <si>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</si>
  <si>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</si>
  <si>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</si>
  <si>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</si>
  <si>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</si>
  <si>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</si>
  <si>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</si>
  <si>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</si>
  <si>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</si>
  <si>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</si>
  <si>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</si>
  <si>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</si>
  <si>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</si>
  <si>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</si>
  <si>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</si>
  <si>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</si>
  <si>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</si>
  <si>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</si>
  <si>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</si>
  <si>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</si>
  <si>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</si>
  <si>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</si>
  <si>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</si>
  <si>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</si>
  <si>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</si>
  <si>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</si>
  <si>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</si>
  <si>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</si>
  <si>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</si>
  <si>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</si>
  <si>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</si>
  <si>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</si>
  <si>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</si>
  <si>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</si>
  <si>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</si>
  <si>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</si>
  <si>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</si>
  <si>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</si>
  <si>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</si>
  <si>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</si>
  <si>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</si>
  <si>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</si>
  <si>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</si>
  <si>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</si>
  <si>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</si>
  <si>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</si>
  <si>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</si>
  <si>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</si>
  <si>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</si>
  <si>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</si>
  <si>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</si>
  <si>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</si>
  <si>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</si>
  <si>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</si>
  <si>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</si>
  <si>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</si>
  <si>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</si>
  <si>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</si>
  <si>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</si>
  <si>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</si>
  <si>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</si>
  <si>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</si>
  <si>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</si>
  <si>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</si>
  <si>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</si>
  <si>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</si>
  <si>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</si>
  <si>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</si>
  <si>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</si>
  <si>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</si>
  <si>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</si>
  <si>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</si>
  <si>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</si>
  <si>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</si>
  <si>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</si>
  <si>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</si>
  <si>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</si>
  <si>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</si>
  <si>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</si>
  <si>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</si>
  <si>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</si>
  <si>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</si>
  <si>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</si>
  <si>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</si>
  <si>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</si>
  <si>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</si>
  <si>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</si>
  <si>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</si>
  <si>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</si>
  <si>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</si>
  <si>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</si>
  <si>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</si>
  <si>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</si>
  <si>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</si>
  <si>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</si>
  <si>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</si>
  <si>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</si>
  <si>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</si>
  <si>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</si>
  <si>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</si>
  <si>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</si>
  <si>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</si>
  <si>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</si>
  <si>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</si>
  <si>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</si>
  <si>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</si>
  <si>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</si>
  <si>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</si>
  <si>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</si>
  <si>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</si>
  <si>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</si>
  <si>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</si>
  <si>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</si>
  <si>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</si>
  <si>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</si>
  <si>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</si>
  <si>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</si>
  <si>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</si>
  <si>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</si>
  <si>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</si>
  <si>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</si>
  <si>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</si>
  <si>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</si>
  <si>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</si>
  <si>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</si>
  <si>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</si>
  <si>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</si>
  <si>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</si>
  <si>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</si>
  <si>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</si>
  <si>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</si>
  <si>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</si>
  <si>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</si>
  <si>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</si>
  <si>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</si>
  <si>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</si>
  <si>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</si>
  <si>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</si>
  <si>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</si>
  <si>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</si>
  <si>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</si>
  <si>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</si>
  <si>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</si>
  <si>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</si>
  <si>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</si>
  <si>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</si>
  <si>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</si>
  <si>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</si>
  <si>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</si>
  <si>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</si>
  <si>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</si>
  <si>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</si>
  <si>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</si>
  <si>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</si>
  <si>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</si>
  <si>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</si>
  <si>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</si>
  <si>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</si>
  <si>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</si>
  <si>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</si>
  <si>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</si>
  <si>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</si>
  <si>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</si>
  <si>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</si>
  <si>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</si>
  <si>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</si>
  <si>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</si>
  <si>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</si>
  <si>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</si>
  <si>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</si>
  <si>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</si>
  <si>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</si>
  <si>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</si>
  <si>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</si>
  <si>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</si>
  <si>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</si>
  <si>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</si>
  <si>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</si>
  <si>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</si>
  <si>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</si>
  <si>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</si>
  <si>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</si>
  <si>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</si>
  <si>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</si>
  <si>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</si>
  <si>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</si>
  <si>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</si>
  <si>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</si>
  <si>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</si>
  <si>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</si>
  <si>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</si>
  <si>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</si>
  <si>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</si>
  <si>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</si>
  <si>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</si>
  <si>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</si>
  <si>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</si>
  <si>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</si>
  <si>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</si>
  <si>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</si>
  <si>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</si>
  <si>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</si>
  <si>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</si>
  <si>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</si>
  <si>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</si>
  <si>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</si>
  <si>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</si>
  <si>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</si>
  <si>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</si>
  <si>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</si>
  <si>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</si>
  <si>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</si>
  <si>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</si>
  <si>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</si>
  <si>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</si>
  <si>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</si>
  <si>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</si>
  <si>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</si>
  <si>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</si>
  <si>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</si>
  <si>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</si>
  <si>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</si>
  <si>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</si>
  <si>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</si>
  <si>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</si>
  <si>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</si>
  <si>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</si>
  <si>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</si>
  <si>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</si>
  <si>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</si>
  <si>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</si>
  <si>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</si>
  <si>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</si>
  <si>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</si>
  <si>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</si>
  <si>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</si>
  <si>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</si>
  <si>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</si>
  <si>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</si>
  <si>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</si>
  <si>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</si>
  <si>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</si>
  <si>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</si>
  <si>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</si>
  <si>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</si>
  <si>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</si>
  <si>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</si>
  <si>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</si>
  <si>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</si>
  <si>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</si>
  <si>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</si>
  <si>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</si>
  <si>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</si>
  <si>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</si>
  <si>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</si>
  <si>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</si>
  <si>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</si>
  <si>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</si>
  <si>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</si>
  <si>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</si>
  <si>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</si>
  <si>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</si>
  <si>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</si>
  <si>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</si>
  <si>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</si>
  <si>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</si>
  <si>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</si>
  <si>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</si>
  <si>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</si>
  <si>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</si>
  <si>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</si>
  <si>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</si>
  <si>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</si>
  <si>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</si>
  <si>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</si>
  <si>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</si>
  <si>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</si>
  <si>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</si>
  <si>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</si>
  <si>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</si>
  <si>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</si>
  <si>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</si>
  <si>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</si>
  <si>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</si>
  <si>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</si>
  <si>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</si>
  <si>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</si>
  <si>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</si>
  <si>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</si>
  <si>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</si>
  <si>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</si>
  <si>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</si>
  <si>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</si>
  <si>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</si>
  <si>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</si>
  <si>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</si>
  <si>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</si>
  <si>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</si>
  <si>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</si>
  <si>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</si>
  <si>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</si>
  <si>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</si>
  <si>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</si>
  <si>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</si>
  <si>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</si>
  <si>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</si>
  <si>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</si>
  <si>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</si>
  <si>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</si>
  <si>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</si>
  <si>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</si>
  <si>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</si>
  <si>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</si>
  <si>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</si>
  <si>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</si>
  <si>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</si>
  <si>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</si>
  <si>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</si>
  <si>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</si>
  <si>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</si>
  <si>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</si>
  <si>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</si>
  <si>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</si>
  <si>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</si>
  <si>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</si>
  <si>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</si>
  <si>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</si>
  <si>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</si>
  <si>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</si>
  <si>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</si>
  <si>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</si>
  <si>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</si>
  <si>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</si>
  <si>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</si>
  <si>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</si>
  <si>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</si>
  <si>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</si>
  <si>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</si>
  <si>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</si>
  <si>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</si>
  <si>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</si>
  <si>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</si>
  <si>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</si>
  <si>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</si>
  <si>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</si>
  <si>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</si>
  <si>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</si>
  <si>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</si>
  <si>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</si>
  <si>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</si>
  <si>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</si>
  <si>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</si>
  <si>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</si>
  <si>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</si>
  <si>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</si>
  <si>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</si>
  <si>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</si>
  <si>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</si>
  <si>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</si>
  <si>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</si>
  <si>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</si>
  <si>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</si>
  <si>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</si>
  <si>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</si>
  <si>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</si>
  <si>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</si>
  <si>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</si>
  <si>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</si>
  <si>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</si>
  <si>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</si>
  <si>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</si>
  <si>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</si>
  <si>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</si>
  <si>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</si>
  <si>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</si>
  <si>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</si>
  <si>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</si>
  <si>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</si>
  <si>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</si>
  <si>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</si>
  <si>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</si>
  <si>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</si>
  <si>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</si>
  <si>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</si>
  <si>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</si>
  <si>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</si>
  <si>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</si>
  <si>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</si>
  <si>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</si>
  <si>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</si>
  <si>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</si>
  <si>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</si>
  <si>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</si>
  <si>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</si>
  <si>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</si>
  <si>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</si>
  <si>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</si>
  <si>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</si>
  <si>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</si>
  <si>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</si>
  <si>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</si>
  <si>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</si>
  <si>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</si>
  <si>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</si>
  <si>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</si>
  <si>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</si>
  <si>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</si>
  <si>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</si>
  <si>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</si>
  <si>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</si>
  <si>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</si>
  <si>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</si>
  <si>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</si>
  <si>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</si>
  <si>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</si>
  <si>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</si>
  <si>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</si>
  <si>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</si>
  <si>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</si>
  <si>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</si>
  <si>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</si>
  <si>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</si>
  <si>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</si>
  <si>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</si>
  <si>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</si>
  <si>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</si>
  <si>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</si>
  <si>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</si>
  <si>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</si>
  <si>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</si>
  <si>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</si>
  <si>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</si>
  <si>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</si>
  <si>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</si>
  <si>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</si>
  <si>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</si>
  <si>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</si>
  <si>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</si>
  <si>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</si>
  <si>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</si>
  <si>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</si>
  <si>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</si>
  <si>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</si>
  <si>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</si>
  <si>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</si>
  <si>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</si>
  <si>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</si>
  <si>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</si>
  <si>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</si>
  <si>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</si>
  <si>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</si>
  <si>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</si>
  <si>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</si>
  <si>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</si>
  <si>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</si>
  <si>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</si>
  <si>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</si>
  <si>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</si>
  <si>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</si>
  <si>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</si>
  <si>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</si>
  <si>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</si>
  <si>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</si>
  <si>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</si>
  <si>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</si>
  <si>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</si>
  <si>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</si>
  <si>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</si>
  <si>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</si>
  <si>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</si>
  <si>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</si>
  <si>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</si>
  <si>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</si>
  <si>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</si>
  <si>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</si>
  <si>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</si>
  <si>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</si>
  <si>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</si>
  <si>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</si>
  <si>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</si>
  <si>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</si>
  <si>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</si>
  <si>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</si>
  <si>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</si>
  <si>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</si>
  <si>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</si>
  <si>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</si>
  <si>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</si>
  <si>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</si>
  <si>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</si>
  <si>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</si>
  <si>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</si>
  <si>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</si>
  <si>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</si>
  <si>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</si>
  <si>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</si>
  <si>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</si>
  <si>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</si>
  <si>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</si>
  <si>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</si>
  <si>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</si>
  <si>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</si>
  <si>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</si>
  <si>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</si>
  <si>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</si>
  <si>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</si>
  <si>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</si>
  <si>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</si>
  <si>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</si>
  <si>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</si>
  <si>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</si>
  <si>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</si>
  <si>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</si>
  <si>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</si>
  <si>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</si>
  <si>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</si>
  <si>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</si>
  <si>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</si>
  <si>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</si>
  <si>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</si>
  <si>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</si>
  <si>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</si>
  <si>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</si>
  <si>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</si>
  <si>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</si>
  <si>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</si>
  <si>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</si>
  <si>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</si>
  <si>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</si>
  <si>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</si>
  <si>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</si>
  <si>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</si>
  <si>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</si>
  <si>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</si>
  <si>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</si>
  <si>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</si>
  <si>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</si>
  <si>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</si>
  <si>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</si>
  <si>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</si>
  <si>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</si>
  <si>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</si>
  <si>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</si>
  <si>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</si>
  <si>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</si>
  <si>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</si>
  <si>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</si>
  <si>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</si>
  <si>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</si>
  <si>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</si>
  <si>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</si>
  <si>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</si>
  <si>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</si>
  <si>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</si>
  <si>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</si>
  <si>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</si>
  <si>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</si>
  <si>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</si>
  <si>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</si>
  <si>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</si>
  <si>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</si>
  <si>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</si>
  <si>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</si>
  <si>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</si>
  <si>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</si>
  <si>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</si>
  <si>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</si>
  <si>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</si>
  <si>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</si>
  <si>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</si>
  <si>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</si>
  <si>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</si>
  <si>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</si>
  <si>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</si>
  <si>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</si>
  <si>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</si>
  <si>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</si>
  <si>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</si>
  <si>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</si>
  <si>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</si>
  <si>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</si>
  <si>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</si>
  <si>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</si>
  <si>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</si>
  <si>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</si>
  <si>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</si>
  <si>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</si>
  <si>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</si>
  <si>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</si>
  <si>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</si>
  <si>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</si>
  <si>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</si>
  <si>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</si>
  <si>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</si>
  <si>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</si>
  <si>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</si>
  <si>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</si>
  <si>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</si>
  <si>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</si>
  <si>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</si>
  <si>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</si>
  <si>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</si>
  <si>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</si>
  <si>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</si>
  <si>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</si>
  <si>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</si>
  <si>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</si>
  <si>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</si>
  <si>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</si>
  <si>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</si>
  <si>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</si>
  <si>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</si>
  <si>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</si>
  <si>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</si>
  <si>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</si>
  <si>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</si>
  <si>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</si>
  <si>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</si>
  <si>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</si>
  <si>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</si>
  <si>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</si>
  <si>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</si>
  <si>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</si>
  <si>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</si>
  <si>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</si>
  <si>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</si>
  <si>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</si>
  <si>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</si>
  <si>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</si>
  <si>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</si>
  <si>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</si>
  <si>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</si>
  <si>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</si>
  <si>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</si>
  <si>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</si>
  <si>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</si>
  <si>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</si>
  <si>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</si>
  <si>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</si>
  <si>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</si>
  <si>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</si>
  <si>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</si>
  <si>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</si>
  <si>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</si>
  <si>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</si>
  <si>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</si>
  <si>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</si>
  <si>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</si>
  <si>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</si>
  <si>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</si>
  <si>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</si>
  <si>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</si>
  <si>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</si>
  <si>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</si>
  <si>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</si>
  <si>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</si>
  <si>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</si>
  <si>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</si>
  <si>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</si>
  <si>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</si>
  <si>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</si>
  <si>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</si>
  <si>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</si>
  <si>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</si>
  <si>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</si>
  <si>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</si>
  <si>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</si>
  <si>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</si>
  <si>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</si>
  <si>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</si>
  <si>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</si>
  <si>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</si>
  <si>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</si>
  <si>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</si>
  <si>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</si>
  <si>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</si>
  <si>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</si>
  <si>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</si>
  <si>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</si>
  <si>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</si>
  <si>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</si>
  <si>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</si>
  <si>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</si>
  <si>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</si>
  <si>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</si>
  <si>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</si>
  <si>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</si>
  <si>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</si>
  <si>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</si>
  <si>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</si>
  <si>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</si>
  <si>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</si>
  <si>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</si>
  <si>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</si>
  <si>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</si>
  <si>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</si>
  <si>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</si>
  <si>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</si>
  <si>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</si>
  <si>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</si>
  <si>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</si>
  <si>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</si>
  <si>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</si>
  <si>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</si>
  <si>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</si>
  <si>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</si>
  <si>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</si>
  <si>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</si>
  <si>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</si>
  <si>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</si>
  <si>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</si>
  <si>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</si>
  <si>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</si>
  <si>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</si>
  <si>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</si>
  <si>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</si>
  <si>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</si>
  <si>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</si>
  <si>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</si>
  <si>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</si>
  <si>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</si>
  <si>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</si>
  <si>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</si>
  <si>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</si>
  <si>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</si>
  <si>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</si>
  <si>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</si>
  <si>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</si>
  <si>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</si>
  <si>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</si>
  <si>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</si>
  <si>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</si>
  <si>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</si>
  <si>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</si>
  <si>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</si>
  <si>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</si>
  <si>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</si>
  <si>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</si>
  <si>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</si>
  <si>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</si>
  <si>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</si>
  <si>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</si>
  <si>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</si>
  <si>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</si>
  <si>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</si>
  <si>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</si>
  <si>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</si>
  <si>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</si>
  <si>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</si>
  <si>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</si>
  <si>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</si>
  <si>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</si>
  <si>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</si>
  <si>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</si>
  <si>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</si>
  <si>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</si>
  <si>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</si>
  <si>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</si>
  <si>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</si>
  <si>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</si>
  <si>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</si>
  <si>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</si>
  <si>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</si>
  <si>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</si>
  <si>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</si>
  <si>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</si>
  <si>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</si>
  <si>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</si>
  <si>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</si>
  <si>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</si>
  <si>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</si>
  <si>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</si>
  <si>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</si>
  <si>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</si>
  <si>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</si>
  <si>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</si>
  <si>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</si>
  <si>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</si>
  <si>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</si>
  <si>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</si>
  <si>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</si>
  <si>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</si>
  <si>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</si>
  <si>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</si>
  <si>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</si>
  <si>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</si>
  <si>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</si>
  <si>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</si>
  <si>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</si>
  <si>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</si>
  <si>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</si>
  <si>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</si>
  <si>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</si>
  <si>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</si>
  <si>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</si>
  <si>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</si>
  <si>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</si>
  <si>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</si>
  <si>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</si>
  <si>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</si>
  <si>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</si>
  <si>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</si>
  <si>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</si>
  <si>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</si>
  <si>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</si>
  <si>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</si>
  <si>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</si>
  <si>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</si>
  <si>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</si>
  <si>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</si>
  <si>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</si>
  <si>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</si>
  <si>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</si>
  <si>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</si>
  <si>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</si>
  <si>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</si>
  <si>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</si>
  <si>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</si>
  <si>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</si>
  <si>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</si>
  <si>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</si>
  <si>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</si>
  <si>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</si>
  <si>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</si>
  <si>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</si>
  <si>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</si>
  <si>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</si>
  <si>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</si>
  <si>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</si>
  <si>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</si>
  <si>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</si>
  <si>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</si>
  <si>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</si>
  <si>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</si>
  <si>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</si>
  <si>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</si>
  <si>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</si>
  <si>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</si>
  <si>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</si>
  <si>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</si>
  <si>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</si>
  <si>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</si>
  <si>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</si>
  <si>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</si>
  <si>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</si>
  <si>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</si>
  <si>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</si>
  <si>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</si>
  <si>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</si>
  <si>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</si>
  <si>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</si>
  <si>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</si>
  <si>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</si>
  <si>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</si>
  <si>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</si>
  <si>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</si>
  <si>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</si>
  <si>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</si>
  <si>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</si>
  <si>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</si>
  <si>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</si>
  <si>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</si>
  <si>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</si>
  <si>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</si>
  <si>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</si>
  <si>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</si>
  <si>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</si>
  <si>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</si>
  <si>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</si>
  <si>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</si>
  <si>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</si>
  <si>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</si>
  <si>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</si>
  <si>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</si>
  <si>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</si>
  <si>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</si>
  <si>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</si>
  <si>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</si>
  <si>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</si>
  <si>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</si>
  <si>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</si>
  <si>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</si>
  <si>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</si>
  <si>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</si>
  <si>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</si>
  <si>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</si>
  <si>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</si>
  <si>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</si>
  <si>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</si>
  <si>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</si>
  <si>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</si>
  <si>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</si>
  <si>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</si>
  <si>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</si>
  <si>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</si>
  <si>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</si>
  <si>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</si>
  <si>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</si>
  <si>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</si>
  <si>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</si>
  <si>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</si>
  <si>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</si>
  <si>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</si>
  <si>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</si>
  <si>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</si>
  <si>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</si>
  <si>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</si>
  <si>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</si>
  <si>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</si>
  <si>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</si>
  <si>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</si>
  <si>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</si>
  <si>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</si>
  <si>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</si>
  <si>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</si>
  <si>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</si>
  <si>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</si>
  <si>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</si>
  <si>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</si>
  <si>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</si>
  <si>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</si>
  <si>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</si>
  <si>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</si>
  <si>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</si>
  <si>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</si>
  <si>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</si>
  <si>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</si>
  <si>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</si>
  <si>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</si>
  <si>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</si>
  <si>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</si>
  <si>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</si>
  <si>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</si>
  <si>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</si>
  <si>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</si>
  <si>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</si>
  <si>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</si>
  <si>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</si>
  <si>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</si>
  <si>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</si>
  <si>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</si>
  <si>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</si>
  <si>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</si>
  <si>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</si>
  <si>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</si>
  <si>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</si>
  <si>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</si>
  <si>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</si>
  <si>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</si>
  <si>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</si>
  <si>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</si>
  <si>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</si>
  <si>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</si>
  <si>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</si>
  <si>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</si>
  <si>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</si>
  <si>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</si>
  <si>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</si>
  <si>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</si>
  <si>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</si>
  <si>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</si>
  <si>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</si>
  <si>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</si>
  <si>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</si>
  <si>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</si>
  <si>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</si>
  <si>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</si>
  <si>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</si>
  <si>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</si>
  <si>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</si>
  <si>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</si>
  <si>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</si>
  <si>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</si>
  <si>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</si>
  <si>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</si>
  <si>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</si>
  <si>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</si>
  <si>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</si>
  <si>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</si>
  <si>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</si>
  <si>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</si>
  <si>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</si>
  <si>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</si>
  <si>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</si>
  <si>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</si>
  <si>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</si>
  <si>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</si>
  <si>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</si>
  <si>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</si>
  <si>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</si>
  <si>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</si>
  <si>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</si>
  <si>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</si>
  <si>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</si>
  <si>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</si>
  <si>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</si>
  <si>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</si>
  <si>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</si>
  <si>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</si>
  <si>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</si>
  <si>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</si>
  <si>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</si>
  <si>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</si>
  <si>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</si>
  <si>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</si>
  <si>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</si>
  <si>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</si>
  <si>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</si>
  <si>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</si>
  <si>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</si>
  <si>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</si>
  <si>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</si>
  <si>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</si>
  <si>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</si>
  <si>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</si>
  <si>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</si>
  <si>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</si>
  <si>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</si>
  <si>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</si>
  <si>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</si>
  <si>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</si>
  <si>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</si>
  <si>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</si>
  <si>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</si>
  <si>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</si>
  <si>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</si>
  <si>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</si>
  <si>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</si>
  <si>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</si>
  <si>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</si>
  <si>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</si>
  <si>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</si>
  <si>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</si>
  <si>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</si>
  <si>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</si>
  <si>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</si>
  <si>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</si>
  <si>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</si>
  <si>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</si>
  <si>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</si>
  <si>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</si>
  <si>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</si>
  <si>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</si>
  <si>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</si>
  <si>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</si>
  <si>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</si>
  <si>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</si>
  <si>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</si>
  <si>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</si>
  <si>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</si>
  <si>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</si>
  <si>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</si>
  <si>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</si>
  <si>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</si>
  <si>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</si>
  <si>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</si>
  <si>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</si>
  <si>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</si>
  <si>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</si>
  <si>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</si>
  <si>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</si>
  <si>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</si>
  <si>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</si>
  <si>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</si>
  <si>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</si>
  <si>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</si>
  <si>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</si>
  <si>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</si>
  <si>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</si>
  <si>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</si>
  <si>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</si>
  <si>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</si>
  <si>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</si>
  <si>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</si>
  <si>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</si>
  <si>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</si>
  <si>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</si>
  <si>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</si>
  <si>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</si>
  <si>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</si>
  <si>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</si>
  <si>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</si>
  <si>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</si>
  <si>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</si>
  <si>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</si>
  <si>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</si>
  <si>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</si>
  <si>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</si>
  <si>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</si>
  <si>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</si>
  <si>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</si>
  <si>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</si>
  <si>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</si>
  <si>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</si>
  <si>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</si>
  <si>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</si>
  <si>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</si>
  <si>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</si>
  <si>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</si>
  <si>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</si>
  <si>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</si>
  <si>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</si>
  <si>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</si>
  <si>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</si>
  <si>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</si>
  <si>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</si>
  <si>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</si>
  <si>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</si>
  <si>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</si>
  <si>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</si>
  <si>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</si>
  <si>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</si>
  <si>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</si>
  <si>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</si>
  <si>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</si>
  <si>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</si>
  <si>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</si>
  <si>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</si>
  <si>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</si>
  <si>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</si>
  <si>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</si>
  <si>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</si>
  <si>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</si>
  <si>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</si>
  <si>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</si>
  <si>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</si>
  <si>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</si>
  <si>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</si>
  <si>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</si>
  <si>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</si>
  <si>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</si>
  <si>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</si>
  <si>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</si>
  <si>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</si>
  <si>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</si>
  <si>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</si>
  <si>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</si>
  <si>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</si>
  <si>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</si>
  <si>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</si>
  <si>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</si>
  <si>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</si>
  <si>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</si>
  <si>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</si>
  <si>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</si>
  <si>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</si>
  <si>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</si>
  <si>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</si>
  <si>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</si>
  <si>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</si>
  <si>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</si>
  <si>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</si>
  <si>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</si>
  <si>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</si>
  <si>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</si>
  <si>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</si>
  <si>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</si>
  <si>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</si>
  <si>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</si>
  <si>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</si>
  <si>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</si>
  <si>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</si>
  <si>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</si>
  <si>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</si>
  <si>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</si>
  <si>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</si>
  <si>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</si>
  <si>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</si>
  <si>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</si>
  <si>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</si>
  <si>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</si>
  <si>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</si>
  <si>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</si>
  <si>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</si>
  <si>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</si>
  <si>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</si>
  <si>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</si>
  <si>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</si>
  <si>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</si>
  <si>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</si>
  <si>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</si>
  <si>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</si>
  <si>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</si>
  <si>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</si>
  <si>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</si>
  <si>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</si>
  <si>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</si>
  <si>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</si>
  <si>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</si>
  <si>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</si>
  <si>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</si>
  <si>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</si>
  <si>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</si>
  <si>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</si>
  <si>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</si>
  <si>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</si>
  <si>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</si>
  <si>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</si>
  <si>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</si>
  <si>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</si>
  <si>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</si>
  <si>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</si>
  <si>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</si>
  <si>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</si>
  <si>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</si>
  <si>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</si>
  <si>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</si>
  <si>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</si>
  <si>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</si>
  <si>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</si>
  <si>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</si>
  <si>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</si>
  <si>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</si>
  <si>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</si>
  <si>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</si>
  <si>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</si>
  <si>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</si>
  <si>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</si>
  <si>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</si>
  <si>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</si>
  <si>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</si>
  <si>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</si>
  <si>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</si>
  <si>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</si>
  <si>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</si>
  <si>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</si>
  <si>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</si>
  <si>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</si>
  <si>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</si>
  <si>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</si>
  <si>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</si>
  <si>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</si>
  <si>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</si>
  <si>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</si>
  <si>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</si>
  <si>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</si>
  <si>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</si>
  <si>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</si>
  <si>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</si>
  <si>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</si>
  <si>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</si>
  <si>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</si>
  <si>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</si>
  <si>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</si>
  <si>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</si>
  <si>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</si>
  <si>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</si>
  <si>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</si>
  <si>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</si>
  <si>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</si>
  <si>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</si>
  <si>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</si>
  <si>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</si>
  <si>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</si>
  <si>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</si>
  <si>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</si>
  <si>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</si>
  <si>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</si>
  <si>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</si>
  <si>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</si>
  <si>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</si>
  <si>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</si>
  <si>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</si>
  <si>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</si>
  <si>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</si>
  <si>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</si>
  <si>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</si>
  <si>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</si>
  <si>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</si>
  <si>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</si>
  <si>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</si>
  <si>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</si>
  <si>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</si>
  <si>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</si>
  <si>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</si>
  <si>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</si>
  <si>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</si>
  <si>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</si>
  <si>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</si>
  <si>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</si>
  <si>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</si>
  <si>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</si>
  <si>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</si>
  <si>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</si>
  <si>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</si>
  <si>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</si>
  <si>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</si>
  <si>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</si>
  <si>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</si>
  <si>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</si>
  <si>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</si>
  <si>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</si>
  <si>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</si>
  <si>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</si>
  <si>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</si>
  <si>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</si>
  <si>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</si>
  <si>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</si>
  <si>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</si>
  <si>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</si>
  <si>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</si>
  <si>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</si>
  <si>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</si>
  <si>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</si>
  <si>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</si>
  <si>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</si>
  <si>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</si>
  <si>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</si>
  <si>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</si>
  <si>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</si>
  <si>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</si>
  <si>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</si>
  <si>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</si>
  <si>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</si>
  <si>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</si>
  <si>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</si>
  <si>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</si>
  <si>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</si>
  <si>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</si>
  <si>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</si>
  <si>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</si>
  <si>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</si>
  <si>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</si>
  <si>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</si>
  <si>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</si>
  <si>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</si>
  <si>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</si>
  <si>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</si>
  <si>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</si>
  <si>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</si>
  <si>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</si>
  <si>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</si>
  <si>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</si>
  <si>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</si>
  <si>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</si>
  <si>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</si>
  <si>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</si>
  <si>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</si>
  <si>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</si>
  <si>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</si>
  <si>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</si>
  <si>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</si>
  <si>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</si>
  <si>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</si>
  <si>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</si>
  <si>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</si>
  <si>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</si>
  <si>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</si>
  <si>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</si>
  <si>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</si>
  <si>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</si>
  <si>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</si>
  <si>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</si>
  <si>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</si>
  <si>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</si>
  <si>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</si>
  <si>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</si>
  <si>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</si>
  <si>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</si>
  <si>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</si>
  <si>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</si>
  <si>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</si>
  <si>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</si>
  <si>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</si>
  <si>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</si>
  <si>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</si>
  <si>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</si>
  <si>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</si>
  <si>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</si>
  <si>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</si>
  <si>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</si>
  <si>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</si>
  <si>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</si>
  <si>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</si>
  <si>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</si>
  <si>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</si>
  <si>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</si>
  <si>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</si>
  <si>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</si>
  <si>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</si>
  <si>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</si>
  <si>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</si>
  <si>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</si>
  <si>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</si>
  <si>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</si>
  <si>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</si>
  <si>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</si>
  <si>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</si>
  <si>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</si>
  <si>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</si>
  <si>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</si>
  <si>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</si>
  <si>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</si>
  <si>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</si>
  <si>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</si>
  <si>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</si>
  <si>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</si>
  <si>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</si>
  <si>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</si>
  <si>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</si>
  <si>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</si>
  <si>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</si>
  <si>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</si>
  <si>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</si>
  <si>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</si>
  <si>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</si>
  <si>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</si>
  <si>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</si>
  <si>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</si>
  <si>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</si>
  <si>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</si>
  <si>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</si>
  <si>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</si>
  <si>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</si>
  <si>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</si>
  <si>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</si>
  <si>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</si>
  <si>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</si>
  <si>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</si>
  <si>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</si>
  <si>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</si>
  <si>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</si>
  <si>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</si>
  <si>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</si>
  <si>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</si>
  <si>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</si>
  <si>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</si>
  <si>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</si>
  <si>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</si>
  <si>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</si>
  <si>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</si>
  <si>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</si>
  <si>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</si>
  <si>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</si>
  <si>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</si>
  <si>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</si>
  <si>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</si>
  <si>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</si>
  <si>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</si>
  <si>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</si>
  <si>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</si>
  <si>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</si>
  <si>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</si>
  <si>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</si>
  <si>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</si>
  <si>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</si>
  <si>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</si>
  <si>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</si>
  <si>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</si>
  <si>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</si>
  <si>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</si>
  <si>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</si>
  <si>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</si>
  <si>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</si>
  <si>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</si>
  <si>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</si>
  <si>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</si>
  <si>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</si>
  <si>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</si>
  <si>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</si>
  <si>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</si>
  <si>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</si>
  <si>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</si>
  <si>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</si>
  <si>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</si>
  <si>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</si>
  <si>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</si>
  <si>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</si>
  <si>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</si>
  <si>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</si>
  <si>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</si>
  <si>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</si>
  <si>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</si>
  <si>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</si>
  <si>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</si>
  <si>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</si>
  <si>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</si>
  <si>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</si>
  <si>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</si>
  <si>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</si>
  <si>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</si>
  <si>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</si>
  <si>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</si>
  <si>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</si>
  <si>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</si>
  <si>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</si>
  <si>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</si>
  <si>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</si>
  <si>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</si>
  <si>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</si>
  <si>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</si>
  <si>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</si>
  <si>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</si>
  <si>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</si>
  <si>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</si>
  <si>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</si>
  <si>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</si>
  <si>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</si>
  <si>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</si>
  <si>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</si>
  <si>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</si>
  <si>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</si>
  <si>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</si>
  <si>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</si>
  <si>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</si>
  <si>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</si>
  <si>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</si>
  <si>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</si>
  <si>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</si>
  <si>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</si>
  <si>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</si>
  <si>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</si>
  <si>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</si>
  <si>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</si>
  <si>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</si>
  <si>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</si>
  <si>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</si>
  <si>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</si>
  <si>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</si>
  <si>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</si>
  <si>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</si>
  <si>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</si>
  <si>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</si>
  <si>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</si>
  <si>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</si>
  <si>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</si>
  <si>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</si>
  <si>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</si>
  <si>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</si>
  <si>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</si>
  <si>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</si>
  <si>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</si>
  <si>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</si>
  <si>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</si>
  <si>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</si>
  <si>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</si>
  <si>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</si>
  <si>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</si>
  <si>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</si>
  <si>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</si>
  <si>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</si>
  <si>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</si>
  <si>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</si>
  <si>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</si>
  <si>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</si>
  <si>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</si>
  <si>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</si>
  <si>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</si>
  <si>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</si>
  <si>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</si>
  <si>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</si>
  <si>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</si>
  <si>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</si>
  <si>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</si>
  <si>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</si>
  <si>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</si>
  <si>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</si>
  <si>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</si>
  <si>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</si>
  <si>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</si>
  <si>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</si>
  <si>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</si>
  <si>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</si>
  <si>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</si>
  <si>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</si>
  <si>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</si>
  <si>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</si>
  <si>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</si>
  <si>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</si>
  <si>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</si>
  <si>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</si>
  <si>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</si>
  <si>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</si>
  <si>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</si>
  <si>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</si>
  <si>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</si>
  <si>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</si>
  <si>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</si>
  <si>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</si>
  <si>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</si>
  <si>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</si>
  <si>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</si>
  <si>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</si>
  <si>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</si>
  <si>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</si>
  <si>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</si>
  <si>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</si>
  <si>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</si>
  <si>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</si>
  <si>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</si>
  <si>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</si>
  <si>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</si>
  <si>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</si>
  <si>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</si>
  <si>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</si>
  <si>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</si>
  <si>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</si>
  <si>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</si>
  <si>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</si>
  <si>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</si>
  <si>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</si>
  <si>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</si>
  <si>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</si>
  <si>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</si>
  <si>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</si>
  <si>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</si>
  <si>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</si>
  <si>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</si>
  <si>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</si>
  <si>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</si>
  <si>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</si>
  <si>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</si>
  <si>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</si>
  <si>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</si>
  <si>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</si>
  <si>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</si>
  <si>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</si>
  <si>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</si>
  <si>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</si>
  <si>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</si>
  <si>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</si>
  <si>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</si>
  <si>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</si>
  <si>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</si>
  <si>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</si>
  <si>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</si>
  <si>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</si>
  <si>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</si>
  <si>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</si>
  <si>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</si>
  <si>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</si>
  <si>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</si>
  <si>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</si>
  <si>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</si>
  <si>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</si>
  <si>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</si>
  <si>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</si>
  <si>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</si>
  <si>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</si>
  <si>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</si>
  <si>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</si>
  <si>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</si>
  <si>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</si>
  <si>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</si>
  <si>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</si>
  <si>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</si>
  <si>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</si>
  <si>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</si>
  <si>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</si>
  <si>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</si>
  <si>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</si>
  <si>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</si>
  <si>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</si>
  <si>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</si>
  <si>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</si>
  <si>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</si>
  <si>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</si>
  <si>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</si>
  <si>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</si>
  <si>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</si>
  <si>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</si>
  <si>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</si>
  <si>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</si>
  <si>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</si>
  <si>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</si>
  <si>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</si>
  <si>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</si>
  <si>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</si>
  <si>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</si>
  <si>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</si>
  <si>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</si>
  <si>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</si>
  <si>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</si>
  <si>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</si>
  <si>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</si>
  <si>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</si>
  <si>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</si>
  <si>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</si>
  <si>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</si>
  <si>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</si>
  <si>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</si>
  <si>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</si>
  <si>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</si>
  <si>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</si>
  <si>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</si>
  <si>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</si>
  <si>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</si>
  <si>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</si>
  <si>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</si>
  <si>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</si>
  <si>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</si>
  <si>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</si>
  <si>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</si>
  <si>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</si>
  <si>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</si>
  <si>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</si>
  <si>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</si>
  <si>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</si>
  <si>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</si>
  <si>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</si>
  <si>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</si>
  <si>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</si>
  <si>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</si>
  <si>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</si>
  <si>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</si>
  <si>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</si>
  <si>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</si>
  <si>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</si>
  <si>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</si>
  <si>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</si>
  <si>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</si>
  <si>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</si>
  <si>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</si>
  <si>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</si>
  <si>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</si>
  <si>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</si>
  <si>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</si>
  <si>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</si>
  <si>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</si>
  <si>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</si>
  <si>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</si>
  <si>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</si>
  <si>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</si>
  <si>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</si>
  <si>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</si>
  <si>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</si>
  <si>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</si>
  <si>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</si>
  <si>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</si>
  <si>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</si>
  <si>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</si>
  <si>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</si>
  <si>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</si>
  <si>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</si>
  <si>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</si>
  <si>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</si>
  <si>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</si>
  <si>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</si>
  <si>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</si>
  <si>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</si>
  <si>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</si>
  <si>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</si>
  <si>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</si>
  <si>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</si>
  <si>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</si>
  <si>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</si>
  <si>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</si>
  <si>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</si>
  <si>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</si>
  <si>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</si>
  <si>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</si>
  <si>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</si>
  <si>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</si>
  <si>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</si>
  <si>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</si>
  <si>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</si>
  <si>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</si>
  <si>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</si>
  <si>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</si>
  <si>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</si>
  <si>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</si>
  <si>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</si>
  <si>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</si>
  <si>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</si>
  <si>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</si>
  <si>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</si>
  <si>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</si>
  <si>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</si>
  <si>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</si>
  <si>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</si>
  <si>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</si>
  <si>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</si>
  <si>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</si>
  <si>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</si>
  <si>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</si>
  <si>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</si>
  <si>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</si>
  <si>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</si>
  <si>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</si>
  <si>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</si>
  <si>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</si>
  <si>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</si>
  <si>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</si>
  <si>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</si>
  <si>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</si>
  <si>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</si>
  <si>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</si>
  <si>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</si>
  <si>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</si>
  <si>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</si>
  <si>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</si>
  <si>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</si>
  <si>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</si>
  <si>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</si>
  <si>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</si>
  <si>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</si>
  <si>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</si>
  <si>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</si>
  <si>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</si>
  <si>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</si>
  <si>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</si>
  <si>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</si>
  <si>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</si>
  <si>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</si>
  <si>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</si>
  <si>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</si>
  <si>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</si>
  <si>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</si>
  <si>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</si>
  <si>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</si>
  <si>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</si>
  <si>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</si>
  <si>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</si>
  <si>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</si>
  <si>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</si>
  <si>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</si>
  <si>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</si>
  <si>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</si>
  <si>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</si>
  <si>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</si>
  <si>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</si>
  <si>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</si>
  <si>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</si>
  <si>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</si>
  <si>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</si>
  <si>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</si>
  <si>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</si>
  <si>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</si>
  <si>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</si>
  <si>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</si>
  <si>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</si>
  <si>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</si>
  <si>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</si>
  <si>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</si>
  <si>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</si>
  <si>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</si>
  <si>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</si>
  <si>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</si>
  <si>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</si>
  <si>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</si>
  <si>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</si>
  <si>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</si>
  <si>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</si>
  <si>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</si>
  <si>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</si>
  <si>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</si>
  <si>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</si>
  <si>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</si>
  <si>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</si>
  <si>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</si>
  <si>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</si>
  <si>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</si>
  <si>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</si>
  <si>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</si>
  <si>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</si>
  <si>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</si>
  <si>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</si>
  <si>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</si>
  <si>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</si>
  <si>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</si>
  <si>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</si>
  <si>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</si>
  <si>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</si>
  <si>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</si>
  <si>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</si>
  <si>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</si>
  <si>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</si>
  <si>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</si>
  <si>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</si>
  <si>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</si>
  <si>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</si>
  <si>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</si>
  <si>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</si>
  <si>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</si>
  <si>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</si>
  <si>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</si>
  <si>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</si>
  <si>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</si>
  <si>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</si>
  <si>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</si>
  <si>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</si>
  <si>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</si>
  <si>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</si>
  <si>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</si>
  <si>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</si>
  <si>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</si>
  <si>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</si>
  <si>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</si>
  <si>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</si>
  <si>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</si>
  <si>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</si>
  <si>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</si>
  <si>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</si>
  <si>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</si>
  <si>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</si>
  <si>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</si>
  <si>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</si>
  <si>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</si>
  <si>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</si>
  <si>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</si>
  <si>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</si>
  <si>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</si>
  <si>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</si>
  <si>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</si>
  <si>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</si>
  <si>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</si>
  <si>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</si>
  <si>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</si>
  <si>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</si>
  <si>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</si>
  <si>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</si>
  <si>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</si>
  <si>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</si>
  <si>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</si>
  <si>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</si>
  <si>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</si>
  <si>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</si>
  <si>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</si>
  <si>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</si>
  <si>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</si>
  <si>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</si>
  <si>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</si>
  <si>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</si>
  <si>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</si>
  <si>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</si>
  <si>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</si>
  <si>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</si>
  <si>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</si>
  <si>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</si>
  <si>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</si>
  <si>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</si>
  <si>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</si>
  <si>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</si>
  <si>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</si>
  <si>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</si>
  <si>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</si>
  <si>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</si>
  <si>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</si>
  <si>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</si>
  <si>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</si>
  <si>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</si>
  <si>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</si>
  <si>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</si>
  <si>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</si>
  <si>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</si>
  <si>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</si>
  <si>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</si>
  <si>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</si>
  <si>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</si>
  <si>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</si>
  <si>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</si>
  <si>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</si>
  <si>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</si>
  <si>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</si>
  <si>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</si>
  <si>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</si>
  <si>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</si>
  <si>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</si>
  <si>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</si>
  <si>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</si>
  <si>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</si>
  <si>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</si>
  <si>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</si>
  <si>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</si>
  <si>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</si>
  <si>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</si>
  <si>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</si>
  <si>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</si>
  <si>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</si>
  <si>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</si>
  <si>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</si>
  <si>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</si>
  <si>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</si>
  <si>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</si>
  <si>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</si>
  <si>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</si>
  <si>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</si>
  <si>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</si>
  <si>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</si>
  <si>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</si>
  <si>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</si>
  <si>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</si>
  <si>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</si>
  <si>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</si>
  <si>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</si>
  <si>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</si>
  <si>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</si>
  <si>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</si>
  <si>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</si>
  <si>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</si>
  <si>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</si>
  <si>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</si>
  <si>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</si>
  <si>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</si>
  <si>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</si>
  <si>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</si>
  <si>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</si>
  <si>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</si>
  <si>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</si>
  <si>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</si>
  <si>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</si>
  <si>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</si>
  <si>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</si>
  <si>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</si>
  <si>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</si>
  <si>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</si>
  <si>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</si>
  <si>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</si>
  <si>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</si>
  <si>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</si>
  <si>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</si>
  <si>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</si>
  <si>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</si>
  <si>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</si>
  <si>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</si>
  <si>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</si>
  <si>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</si>
  <si>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</si>
  <si>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</si>
  <si>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</si>
  <si>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</si>
  <si>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</si>
  <si>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</si>
  <si>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</si>
  <si>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</si>
  <si>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</si>
  <si>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</si>
  <si>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</si>
  <si>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</si>
  <si>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</si>
  <si>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</si>
  <si>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</si>
  <si>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</si>
  <si>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</si>
  <si>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</si>
  <si>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</si>
  <si>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</si>
  <si>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</si>
  <si>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</si>
  <si>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</si>
  <si>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</si>
  <si>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</si>
  <si>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</si>
  <si>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</si>
  <si>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</si>
  <si>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</si>
  <si>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</si>
  <si>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</si>
  <si>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</si>
  <si>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</si>
  <si>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</si>
  <si>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</si>
  <si>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</si>
  <si>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</si>
  <si>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</si>
  <si>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</si>
  <si>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</si>
  <si>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</si>
  <si>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</si>
  <si>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</si>
  <si>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</si>
  <si>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</si>
  <si>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</si>
  <si>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</si>
  <si>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</si>
  <si>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</si>
  <si>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</si>
  <si>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</si>
  <si>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</si>
  <si>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</si>
  <si>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</si>
  <si>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</si>
  <si>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</si>
  <si>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</si>
  <si>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</si>
  <si>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</si>
  <si>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</si>
  <si>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</si>
  <si>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</si>
  <si>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</si>
  <si>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</si>
  <si>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</si>
  <si>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</si>
  <si>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</si>
  <si>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</si>
  <si>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</si>
  <si>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</si>
  <si>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</si>
  <si>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</si>
  <si>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</si>
  <si>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</si>
  <si>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</si>
  <si>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</si>
  <si>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</si>
  <si>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</si>
  <si>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</si>
  <si>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</si>
  <si>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</si>
  <si>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</si>
  <si>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</si>
  <si>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</si>
  <si>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</si>
  <si>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</si>
  <si>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</si>
  <si>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</si>
  <si>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</si>
  <si>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</si>
  <si>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</si>
  <si>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</si>
  <si>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</si>
  <si>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</si>
  <si>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</si>
  <si>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</si>
  <si>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</si>
  <si>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</si>
  <si>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</si>
  <si>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</si>
  <si>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</si>
  <si>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</si>
  <si>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</si>
  <si>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</si>
  <si>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</si>
  <si>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</si>
  <si>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</si>
  <si>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</si>
  <si>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</si>
  <si>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</si>
  <si>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</si>
  <si>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</si>
  <si>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</si>
  <si>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</si>
  <si>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</si>
  <si>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</si>
  <si>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</si>
  <si>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</si>
  <si>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</si>
  <si>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</si>
  <si>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</si>
  <si>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</si>
  <si>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</si>
  <si>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</si>
  <si>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</si>
  <si>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</si>
  <si>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</si>
  <si>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</si>
  <si>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</si>
  <si>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</si>
  <si>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</si>
  <si>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</si>
  <si>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</si>
  <si>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</si>
  <si>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</si>
  <si>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</si>
  <si>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</si>
  <si>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</si>
  <si>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</si>
  <si>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</si>
  <si>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</si>
  <si>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</si>
  <si>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</si>
  <si>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</si>
  <si>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</si>
  <si>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</si>
  <si>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</si>
  <si>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</si>
  <si>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</si>
  <si>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</si>
  <si>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</si>
  <si>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</si>
  <si>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</si>
  <si>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</si>
  <si>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</si>
  <si>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</si>
  <si>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</si>
  <si>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</si>
  <si>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</si>
  <si>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</si>
  <si>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</si>
  <si>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</si>
  <si>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</si>
  <si>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</si>
  <si>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</si>
  <si>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</si>
  <si>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</si>
  <si>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</si>
  <si>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</si>
  <si>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</si>
  <si>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</si>
  <si>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</si>
  <si>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</si>
  <si>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</si>
  <si>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</si>
  <si>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</si>
  <si>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</si>
  <si>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</si>
  <si>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</si>
  <si>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</si>
  <si>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</si>
  <si>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</si>
  <si>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</si>
  <si>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</si>
  <si>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</si>
  <si>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</si>
  <si>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</si>
  <si>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</si>
  <si>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</si>
  <si>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</si>
  <si>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</si>
  <si>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</si>
  <si>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</si>
  <si>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</si>
  <si>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</si>
  <si>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</si>
  <si>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</si>
  <si>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</si>
  <si>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</si>
  <si>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</si>
  <si>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</si>
  <si>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</si>
  <si>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</si>
  <si>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</si>
  <si>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</si>
  <si>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</si>
  <si>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</si>
  <si>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</si>
  <si>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</si>
  <si>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</si>
  <si>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</si>
  <si>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</si>
  <si>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</si>
  <si>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</si>
  <si>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</si>
  <si>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</si>
  <si>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</si>
  <si>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</si>
  <si>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</si>
  <si>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</si>
  <si>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</si>
  <si>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</si>
  <si>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</si>
  <si>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</si>
  <si>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</si>
  <si>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</si>
  <si>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</si>
  <si>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</si>
  <si>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</si>
  <si>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</si>
  <si>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</si>
  <si>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</si>
  <si>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</si>
  <si>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</si>
  <si>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</si>
  <si>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</si>
  <si>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</si>
  <si>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</si>
  <si>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</si>
  <si>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</si>
  <si>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</si>
  <si>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</si>
  <si>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</si>
  <si>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</si>
  <si>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</si>
  <si>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</si>
  <si>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</si>
  <si>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</si>
  <si>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</si>
  <si>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</si>
  <si>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</si>
  <si>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</si>
  <si>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</si>
  <si>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</si>
  <si>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</si>
  <si>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</si>
  <si>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</si>
  <si>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</si>
  <si>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</si>
  <si>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</si>
  <si>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</si>
  <si>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</si>
  <si>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</si>
  <si>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</si>
  <si>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</si>
  <si>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</si>
  <si>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</si>
  <si>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</si>
  <si>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</si>
  <si>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</si>
  <si>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</si>
  <si>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</si>
  <si>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</si>
  <si>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</si>
  <si>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</si>
  <si>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</si>
  <si>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</si>
  <si>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</si>
  <si>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</si>
  <si>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</si>
  <si>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</si>
  <si>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</si>
  <si>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</si>
  <si>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</si>
  <si>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</si>
  <si>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</si>
  <si>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</si>
  <si>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</si>
  <si>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</si>
  <si>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</si>
  <si>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</si>
  <si>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</si>
  <si>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</si>
  <si>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</si>
  <si>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</si>
  <si>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</si>
  <si>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</si>
  <si>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</si>
  <si>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</si>
  <si>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</si>
  <si>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</si>
  <si>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</si>
  <si>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</si>
  <si>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</si>
  <si>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</si>
  <si>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</si>
  <si>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</si>
  <si>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</si>
  <si>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</si>
  <si>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</si>
  <si>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</si>
  <si>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</si>
  <si>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</si>
  <si>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</si>
  <si>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</si>
  <si>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</si>
  <si>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</si>
  <si>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</si>
  <si>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</si>
  <si>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</si>
  <si>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</si>
  <si>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</si>
  <si>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</si>
  <si>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</si>
  <si>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</si>
  <si>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</si>
  <si>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</si>
  <si>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</si>
  <si>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</si>
  <si>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</si>
  <si>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</si>
  <si>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</si>
  <si>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</si>
  <si>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</si>
  <si>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</si>
  <si>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</si>
  <si>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</si>
  <si>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</si>
  <si>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</si>
  <si>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</si>
  <si>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</si>
  <si>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</si>
  <si>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</si>
  <si>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</si>
  <si>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</si>
  <si>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</si>
  <si>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</si>
  <si>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</si>
  <si>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</si>
  <si>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</si>
  <si>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</si>
  <si>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</si>
  <si>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</si>
  <si>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</si>
  <si>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</si>
  <si>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</si>
  <si>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</si>
  <si>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</si>
  <si>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</si>
  <si>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</si>
  <si>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</si>
  <si>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</si>
  <si>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</si>
  <si>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</si>
  <si>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</si>
  <si>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</si>
  <si>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</si>
  <si>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</si>
  <si>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</si>
  <si>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</si>
  <si>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</si>
  <si>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</si>
  <si>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</si>
  <si>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</si>
  <si>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</si>
  <si>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</si>
  <si>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</si>
  <si>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</si>
  <si>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</si>
  <si>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</si>
  <si>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</si>
  <si>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</si>
  <si>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</si>
  <si>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</si>
  <si>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</si>
  <si>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</si>
  <si>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</si>
  <si>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</si>
  <si>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</si>
  <si>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</si>
  <si>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</si>
  <si>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</si>
  <si>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</si>
  <si>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</si>
  <si>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</si>
  <si>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</si>
  <si>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</si>
  <si>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</si>
  <si>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</si>
  <si>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</si>
  <si>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</si>
  <si>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</si>
  <si>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</si>
  <si>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</si>
  <si>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</si>
  <si>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</si>
  <si>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</si>
  <si>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</si>
  <si>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</si>
  <si>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</si>
  <si>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</si>
  <si>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</si>
  <si>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</si>
  <si>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</si>
  <si>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</si>
  <si>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</si>
  <si>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</si>
  <si>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</si>
  <si>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</si>
  <si>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</si>
  <si>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</si>
  <si>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</si>
  <si>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</si>
  <si>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</si>
  <si>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</si>
  <si>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</si>
  <si>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</si>
  <si>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</si>
  <si>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</si>
  <si>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</si>
  <si>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</si>
  <si>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</si>
  <si>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</si>
  <si>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</si>
  <si>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</si>
  <si>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</si>
  <si>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</si>
  <si>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</si>
  <si>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</si>
  <si>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</si>
  <si>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</si>
  <si>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</si>
  <si>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</si>
  <si>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</si>
  <si>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</si>
  <si>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</si>
  <si>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</si>
  <si>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</si>
  <si>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</si>
  <si>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</si>
  <si>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</si>
  <si>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</si>
  <si>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</si>
  <si>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</si>
  <si>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</si>
  <si>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</si>
  <si>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</si>
  <si>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</si>
  <si>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</si>
  <si>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</si>
  <si>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</si>
  <si>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</si>
  <si>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</si>
  <si>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</si>
  <si>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</si>
  <si>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</si>
  <si>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</si>
  <si>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</si>
  <si>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</si>
  <si>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</si>
  <si>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</si>
  <si>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</si>
  <si>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</si>
  <si>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</si>
  <si>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</si>
  <si>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</si>
  <si>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</si>
  <si>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</si>
  <si>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</si>
  <si>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</si>
  <si>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</si>
  <si>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</si>
  <si>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</si>
  <si>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</si>
  <si>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</si>
  <si>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</si>
  <si>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</si>
  <si>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</si>
  <si>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</si>
  <si>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</si>
  <si>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</si>
  <si>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</si>
  <si>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</si>
  <si>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</si>
  <si>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</si>
  <si>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</si>
  <si>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</si>
  <si>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</si>
  <si>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</si>
  <si>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</si>
  <si>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</si>
  <si>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</si>
  <si>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</si>
  <si>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</si>
  <si>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</si>
  <si>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</si>
  <si>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</si>
  <si>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</si>
  <si>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</si>
  <si>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</si>
  <si>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</si>
  <si>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</si>
  <si>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</si>
  <si>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</si>
  <si>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</si>
  <si>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</si>
  <si>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</si>
  <si>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</si>
  <si>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</si>
  <si>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</si>
  <si>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</si>
  <si>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</si>
  <si>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</si>
  <si>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</si>
  <si>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</si>
  <si>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</si>
  <si>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</si>
  <si>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</si>
  <si>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</si>
  <si>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</si>
  <si>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</si>
  <si>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</si>
  <si>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</si>
  <si>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</si>
  <si>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</si>
  <si>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</si>
  <si>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</si>
  <si>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</si>
  <si>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</si>
  <si>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</si>
  <si>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</si>
  <si>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</si>
  <si>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</si>
  <si>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</si>
  <si>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</si>
  <si>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</si>
  <si>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</si>
  <si>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</si>
  <si>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</si>
  <si>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</si>
  <si>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</si>
  <si>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</si>
  <si>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</si>
  <si>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</si>
  <si>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</si>
  <si>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</si>
  <si>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</si>
  <si>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</si>
  <si>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</si>
  <si>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</si>
  <si>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</si>
  <si>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</si>
  <si>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</si>
  <si>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</si>
  <si>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</si>
  <si>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</si>
  <si>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</si>
  <si>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</si>
  <si>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</si>
  <si>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</si>
  <si>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</si>
  <si>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</si>
  <si>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</si>
  <si>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</si>
  <si>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</si>
  <si>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</si>
  <si>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</si>
  <si>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</si>
  <si>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</si>
  <si>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</si>
  <si>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</si>
  <si>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</si>
  <si>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</si>
  <si>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</si>
  <si>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</si>
  <si>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</si>
  <si>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</si>
  <si>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</si>
  <si>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</si>
  <si>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</si>
  <si>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</si>
  <si>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</si>
  <si>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</si>
  <si>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</si>
  <si>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</si>
  <si>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</si>
  <si>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</si>
  <si>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</si>
  <si>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</si>
  <si>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</si>
  <si>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</si>
  <si>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</si>
  <si>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</si>
  <si>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</si>
  <si>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</si>
  <si>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</si>
  <si>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</si>
  <si>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</si>
  <si>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</si>
  <si>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</si>
  <si>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</si>
  <si>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</si>
  <si>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</si>
  <si>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</si>
  <si>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</si>
  <si>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</si>
  <si>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</si>
  <si>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</si>
  <si>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</si>
  <si>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</si>
  <si>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</si>
  <si>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</si>
  <si>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</si>
  <si>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</si>
  <si>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</si>
  <si>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</si>
  <si>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</si>
  <si>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</si>
  <si>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</si>
  <si>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</si>
  <si>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</si>
  <si>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</si>
  <si>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</si>
  <si>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</si>
  <si>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</si>
  <si>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</si>
  <si>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</si>
  <si>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</si>
  <si>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</si>
  <si>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</si>
  <si>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</si>
  <si>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</si>
  <si>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</si>
  <si>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</si>
  <si>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</si>
  <si>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</si>
  <si>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</si>
  <si>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</si>
  <si>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</si>
  <si>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</si>
  <si>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</si>
  <si>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</si>
  <si>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</si>
  <si>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</si>
  <si>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</si>
  <si>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</si>
  <si>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</si>
  <si>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</si>
  <si>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</si>
  <si>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</si>
  <si>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</si>
  <si>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</si>
  <si>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</si>
  <si>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</si>
  <si>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</si>
  <si>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</si>
  <si>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</si>
  <si>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</si>
  <si>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</si>
  <si>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</si>
  <si>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</si>
  <si>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</si>
  <si>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</si>
  <si>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</si>
  <si>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</si>
  <si>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</si>
  <si>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</si>
  <si>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</si>
  <si>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</si>
  <si>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</si>
  <si>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</si>
  <si>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</si>
  <si>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</si>
  <si>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</si>
  <si>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</si>
  <si>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</si>
  <si>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</si>
  <si>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</si>
  <si>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</si>
  <si>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</si>
  <si>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</si>
  <si>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</si>
  <si>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</si>
  <si>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</si>
  <si>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</si>
  <si>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</si>
  <si>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</si>
  <si>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</si>
  <si>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</si>
  <si>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</si>
  <si>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</si>
  <si>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</si>
  <si>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</si>
  <si>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</si>
  <si>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</si>
  <si>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</si>
  <si>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</si>
  <si>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</si>
  <si>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</si>
  <si>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</si>
  <si>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</si>
  <si>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</si>
  <si>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</si>
  <si>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</si>
  <si>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</si>
  <si>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</si>
  <si>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</si>
  <si>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</si>
  <si>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</si>
  <si>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</si>
  <si>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</si>
  <si>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</si>
  <si>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</si>
  <si>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</si>
  <si>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</si>
  <si>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</si>
  <si>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</si>
  <si>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</si>
  <si>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</si>
  <si>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</si>
  <si>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</si>
  <si>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</si>
  <si>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</si>
  <si>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</si>
  <si>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</si>
  <si>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</si>
  <si>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</si>
  <si>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</si>
  <si>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</si>
  <si>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</si>
  <si>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</si>
  <si>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</si>
  <si>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</si>
  <si>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</si>
  <si>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</si>
  <si>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</si>
  <si>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</si>
  <si>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</si>
  <si>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</si>
  <si>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</si>
  <si>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</si>
  <si>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</si>
  <si>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</si>
  <si>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</si>
  <si>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</si>
  <si>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</si>
  <si>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</si>
  <si>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</si>
  <si>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</si>
  <si>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</si>
  <si>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</si>
  <si>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</si>
  <si>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</si>
  <si>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</si>
  <si>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</si>
  <si>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</si>
  <si>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</si>
  <si>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</si>
  <si>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</si>
  <si>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</si>
  <si>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</si>
  <si>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</si>
  <si>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</si>
  <si>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</si>
  <si>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</si>
  <si>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</si>
  <si>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</si>
  <si>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</si>
  <si>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</si>
  <si>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</si>
  <si>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</si>
  <si>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</si>
  <si>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</si>
  <si>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</si>
  <si>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</si>
  <si>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</si>
  <si>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</si>
  <si>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</si>
  <si>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</si>
  <si>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</si>
  <si>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</si>
  <si>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</si>
  <si>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</si>
  <si>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</si>
  <si>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</si>
  <si>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</si>
  <si>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</si>
  <si>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</si>
  <si>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</si>
  <si>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</si>
  <si>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</si>
  <si>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</si>
  <si>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</si>
  <si>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</si>
  <si>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</si>
  <si>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</si>
  <si>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</si>
  <si>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</si>
  <si>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</si>
  <si>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</si>
  <si>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</si>
  <si>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</si>
  <si>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</si>
  <si>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</si>
  <si>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</si>
  <si>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</si>
  <si>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</si>
  <si>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</si>
  <si>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</si>
  <si>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</si>
  <si>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</si>
  <si>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</si>
  <si>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</si>
  <si>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</si>
  <si>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</si>
  <si>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</si>
  <si>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</si>
  <si>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</si>
  <si>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</si>
  <si>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</si>
  <si>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</si>
  <si>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</si>
  <si>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</si>
  <si>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</si>
  <si>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</si>
  <si>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</si>
  <si>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</si>
  <si>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</si>
  <si>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</si>
  <si>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</si>
  <si>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</si>
  <si>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</si>
  <si>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</si>
  <si>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</si>
  <si>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</si>
  <si>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</si>
  <si>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</si>
  <si>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</si>
  <si>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</si>
  <si>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</si>
  <si>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</si>
  <si>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</si>
  <si>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</si>
  <si>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</si>
  <si>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</si>
  <si>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</si>
  <si>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</si>
  <si>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</si>
  <si>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</si>
  <si>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</si>
  <si>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</si>
  <si>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</si>
  <si>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</si>
  <si>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</si>
  <si>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</si>
  <si>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</si>
  <si>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</si>
  <si>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</si>
  <si>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</si>
  <si>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</si>
  <si>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</si>
  <si>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</si>
  <si>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</si>
  <si>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</si>
  <si>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</si>
  <si>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</si>
  <si>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</si>
  <si>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</si>
  <si>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</si>
  <si>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</si>
  <si>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</si>
  <si>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</si>
  <si>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</si>
  <si>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</si>
  <si>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</si>
  <si>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</si>
  <si>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</si>
  <si>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</si>
  <si>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</si>
  <si>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</si>
  <si>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</si>
  <si>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</si>
  <si>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</si>
  <si>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</si>
  <si>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</si>
  <si>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</si>
  <si>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</si>
  <si>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</si>
  <si>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</si>
  <si>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</si>
  <si>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</si>
  <si>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</si>
  <si>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</si>
  <si>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</si>
  <si>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</si>
  <si>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</si>
  <si>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</si>
  <si>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</si>
  <si>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</si>
  <si>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</si>
  <si>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</si>
  <si>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</si>
  <si>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</si>
  <si>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</si>
  <si>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</si>
  <si>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</si>
  <si>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</si>
  <si>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</si>
  <si>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</si>
  <si>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</si>
  <si>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</si>
  <si>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</si>
  <si>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</si>
  <si>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</si>
  <si>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</si>
  <si>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</si>
  <si>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</si>
  <si>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</si>
  <si>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</si>
  <si>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</si>
  <si>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</si>
  <si>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</si>
  <si>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</si>
  <si>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</si>
  <si>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</si>
  <si>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</si>
  <si>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</si>
  <si>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</si>
  <si>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</si>
  <si>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</si>
  <si>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</si>
  <si>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</si>
  <si>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</si>
  <si>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</si>
  <si>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</si>
  <si>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</si>
  <si>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</si>
  <si>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</si>
  <si>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</si>
  <si>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</si>
  <si>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</si>
  <si>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</si>
  <si>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</si>
  <si>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</si>
  <si>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</si>
  <si>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</si>
  <si>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</si>
  <si>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</si>
  <si>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</si>
  <si>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</si>
  <si>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</si>
  <si>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</si>
  <si>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</si>
  <si>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</si>
  <si>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</si>
  <si>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</si>
  <si>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</si>
  <si>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</si>
  <si>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</si>
  <si>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</si>
  <si>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</si>
  <si>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</si>
  <si>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</si>
  <si>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</si>
  <si>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</si>
  <si>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</si>
  <si>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</si>
  <si>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</si>
  <si>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</si>
  <si>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</si>
  <si>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</si>
  <si>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</si>
  <si>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</si>
  <si>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</si>
  <si>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</si>
  <si>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</si>
  <si>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</si>
  <si>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</si>
  <si>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</si>
  <si>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</si>
  <si>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</si>
  <si>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</si>
  <si>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</si>
  <si>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</si>
  <si>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</si>
  <si>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</si>
  <si>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</si>
  <si>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</si>
  <si>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</si>
  <si>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</si>
  <si>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</si>
  <si>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</si>
  <si>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</si>
  <si>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</si>
  <si>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</si>
  <si>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</si>
  <si>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</si>
  <si>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</si>
  <si>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</si>
  <si>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</si>
  <si>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</si>
  <si>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</si>
  <si>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</si>
  <si>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</si>
  <si>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</si>
  <si>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</si>
  <si>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</si>
  <si>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</si>
  <si>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</si>
  <si>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</si>
  <si>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</si>
  <si>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</si>
  <si>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</si>
  <si>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</si>
  <si>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</si>
  <si>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</si>
  <si>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</si>
  <si>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</si>
  <si>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</si>
  <si>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</si>
  <si>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</si>
  <si>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</si>
  <si>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</si>
  <si>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</si>
  <si>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</si>
  <si>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</si>
  <si>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</si>
  <si>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</si>
  <si>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</si>
  <si>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</si>
  <si>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</si>
  <si>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</si>
  <si>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</si>
  <si>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</si>
  <si>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</si>
  <si>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</si>
  <si>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</si>
  <si>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</si>
  <si>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</si>
  <si>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</si>
  <si>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</si>
  <si>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</si>
  <si>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</si>
  <si>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</si>
  <si>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</si>
  <si>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</si>
  <si>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</si>
  <si>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</si>
  <si>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</si>
  <si>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</si>
  <si>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</si>
  <si>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</si>
  <si>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</si>
  <si>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</si>
  <si>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</si>
  <si>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</si>
  <si>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</si>
  <si>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</si>
  <si>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</si>
  <si>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</si>
  <si>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</si>
  <si>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</si>
  <si>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</si>
  <si>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</si>
  <si>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</si>
  <si>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</si>
  <si>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</si>
  <si>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</si>
  <si>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</si>
  <si>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</si>
  <si>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</si>
  <si>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</si>
  <si>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</si>
  <si>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</si>
  <si>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</si>
  <si>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</si>
  <si>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</si>
  <si>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</si>
  <si>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</si>
  <si>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</si>
  <si>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</si>
  <si>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</si>
  <si>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</si>
  <si>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</si>
  <si>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</si>
  <si>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</si>
  <si>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</si>
  <si>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</si>
  <si>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</si>
  <si>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</si>
  <si>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</si>
  <si>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</si>
  <si>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</si>
  <si>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</si>
  <si>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</si>
  <si>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</si>
  <si>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</si>
  <si>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</si>
  <si>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</si>
  <si>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</si>
  <si>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</si>
  <si>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</si>
  <si>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</si>
  <si>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</si>
  <si>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</si>
  <si>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</si>
  <si>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</si>
  <si>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</si>
  <si>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</si>
  <si>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</si>
  <si>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</si>
  <si>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</si>
  <si>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</si>
  <si>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</si>
  <si>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</si>
  <si>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</si>
  <si>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</si>
  <si>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</si>
  <si>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</si>
  <si>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</si>
  <si>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</si>
  <si>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</si>
  <si>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</si>
  <si>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</si>
  <si>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</si>
  <si>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</si>
  <si>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</si>
  <si>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</si>
  <si>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</si>
  <si>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</si>
  <si>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</si>
  <si>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</si>
  <si>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</si>
  <si>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</si>
  <si>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</si>
  <si>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</si>
  <si>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</si>
  <si>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</si>
  <si>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</si>
  <si>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</si>
  <si>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</si>
  <si>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</si>
  <si>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</si>
  <si>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</si>
  <si>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</si>
  <si>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</si>
  <si>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</si>
  <si>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</si>
  <si>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</si>
  <si>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</si>
  <si>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</si>
  <si>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</si>
  <si>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</si>
  <si>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</si>
  <si>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</si>
  <si>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</si>
  <si>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</si>
  <si>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</si>
  <si>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</si>
  <si>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</si>
  <si>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</si>
  <si>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</si>
  <si>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</si>
  <si>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</si>
  <si>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</si>
  <si>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</si>
  <si>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</si>
  <si>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</si>
  <si>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</si>
  <si>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</si>
  <si>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</si>
  <si>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</si>
  <si>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</si>
  <si>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</si>
  <si>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</si>
  <si>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</si>
  <si>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</si>
  <si>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</si>
  <si>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</si>
  <si>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</si>
  <si>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</si>
  <si>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</si>
  <si>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</si>
  <si>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</si>
  <si>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</si>
  <si>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</si>
  <si>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</si>
  <si>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</si>
  <si>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</si>
  <si>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</si>
  <si>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</si>
  <si>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</si>
  <si>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</si>
  <si>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</si>
  <si>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</si>
  <si>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</si>
  <si>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</si>
  <si>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</si>
  <si>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</si>
  <si>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</si>
  <si>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</si>
  <si>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</si>
  <si>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</si>
  <si>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</si>
  <si>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</si>
  <si>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</si>
  <si>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</si>
  <si>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</si>
  <si>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</si>
  <si>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</si>
  <si>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</si>
  <si>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</si>
  <si>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</si>
  <si>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</si>
  <si>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</si>
  <si>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</si>
  <si>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</si>
  <si>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</si>
  <si>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</si>
  <si>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</si>
  <si>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</si>
  <si>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</si>
  <si>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</si>
  <si>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</si>
  <si>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</si>
  <si>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</si>
  <si>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</si>
  <si>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</si>
  <si>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</si>
  <si>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</si>
  <si>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</si>
  <si>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</si>
  <si>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</si>
  <si>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</si>
  <si>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</si>
  <si>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</si>
  <si>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</si>
  <si>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</si>
  <si>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</si>
  <si>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</si>
  <si>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</si>
  <si>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</si>
  <si>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</si>
  <si>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</si>
  <si>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</si>
  <si>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</si>
  <si>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</si>
  <si>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</si>
  <si>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</si>
  <si>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</si>
  <si>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</si>
  <si>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</si>
  <si>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</si>
  <si>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</si>
  <si>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</si>
  <si>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</si>
  <si>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</si>
  <si>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</si>
  <si>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</si>
  <si>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</si>
  <si>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</si>
  <si>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</si>
  <si>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</si>
  <si>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</si>
  <si>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</si>
  <si>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</si>
  <si>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</si>
  <si>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</si>
  <si>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</si>
  <si>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</si>
  <si>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</si>
  <si>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</si>
  <si>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</si>
  <si>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</si>
  <si>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</si>
  <si>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</si>
  <si>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</si>
  <si>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</si>
  <si>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</si>
  <si>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</si>
  <si>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</si>
  <si>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</si>
  <si>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</si>
  <si>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</si>
  <si>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</si>
  <si>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</si>
  <si>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</si>
  <si>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</si>
  <si>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</si>
  <si>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</si>
  <si>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</si>
  <si>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</si>
  <si>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</si>
  <si>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</si>
  <si>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</si>
  <si>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</si>
  <si>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</si>
  <si>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</si>
  <si>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</si>
  <si>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</si>
  <si>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</si>
  <si>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</si>
  <si>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</si>
  <si>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</si>
  <si>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</si>
  <si>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</si>
  <si>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</si>
  <si>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</si>
  <si>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</si>
  <si>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</si>
  <si>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</si>
  <si>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</si>
  <si>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</si>
  <si>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</si>
  <si>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</si>
  <si>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</si>
  <si>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</si>
  <si>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</si>
  <si>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</si>
  <si>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</si>
  <si>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</si>
  <si>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</si>
  <si>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</si>
  <si>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</si>
  <si>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</si>
  <si>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</si>
  <si>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</si>
  <si>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</si>
  <si>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</si>
  <si>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</si>
  <si>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</si>
  <si>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</si>
  <si>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</si>
  <si>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</si>
  <si>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</si>
  <si>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</si>
  <si>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</si>
  <si>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</si>
  <si>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</si>
  <si>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</si>
  <si>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</si>
  <si>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</si>
  <si>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</si>
  <si>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</si>
  <si>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</si>
  <si>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</si>
  <si>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</si>
  <si>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</si>
  <si>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</si>
  <si>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</si>
  <si>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</si>
  <si>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</si>
  <si>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</si>
  <si>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</si>
  <si>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</si>
  <si>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</si>
  <si>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</si>
  <si>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</si>
  <si>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</si>
  <si>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</si>
  <si>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</si>
  <si>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</si>
  <si>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</si>
  <si>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</si>
  <si>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</si>
  <si>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</si>
  <si>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</si>
  <si>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</si>
  <si>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</si>
  <si>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</si>
  <si>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</si>
  <si>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</si>
  <si>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</si>
  <si>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</si>
  <si>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</si>
  <si>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</si>
  <si>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</si>
  <si>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</si>
  <si>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</si>
  <si>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</si>
  <si>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</si>
  <si>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</si>
  <si>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</si>
  <si>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</si>
  <si>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</si>
  <si>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</si>
  <si>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</si>
  <si>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</si>
  <si>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</si>
  <si>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</si>
  <si>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</si>
  <si>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</si>
  <si>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</si>
  <si>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</si>
  <si>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</si>
  <si>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</si>
  <si>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</si>
  <si>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</si>
  <si>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</si>
  <si>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</si>
  <si>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</si>
  <si>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</si>
  <si>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</si>
  <si>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</si>
  <si>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</si>
  <si>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</si>
  <si>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</si>
  <si>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</si>
  <si>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</si>
  <si>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</si>
  <si>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</si>
  <si>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</si>
  <si>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</si>
  <si>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</si>
  <si>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</si>
  <si>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</si>
  <si>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</si>
  <si>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</si>
  <si>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</si>
  <si>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</si>
  <si>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</si>
  <si>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</si>
  <si>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</si>
  <si>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</si>
  <si>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</si>
  <si>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</si>
  <si>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</si>
  <si>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</si>
  <si>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</si>
  <si>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</si>
  <si>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</si>
  <si>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</si>
  <si>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</si>
  <si>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</si>
  <si>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</si>
  <si>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</si>
  <si>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</si>
  <si>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</si>
  <si>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</si>
  <si>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</si>
  <si>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</si>
  <si>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</si>
  <si>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</si>
  <si>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</si>
  <si>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</si>
  <si>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</si>
  <si>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</si>
  <si>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</si>
  <si>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</si>
  <si>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</si>
  <si>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</si>
  <si>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</si>
  <si>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</si>
  <si>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</si>
  <si>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</si>
  <si>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</si>
  <si>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</si>
  <si>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</si>
  <si>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</si>
  <si>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</si>
  <si>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</si>
  <si>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</si>
  <si>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</si>
  <si>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</si>
  <si>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</si>
  <si>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</si>
  <si>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</si>
  <si>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</si>
  <si>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</si>
  <si>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</si>
  <si>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</si>
  <si>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</si>
  <si>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</si>
  <si>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</si>
  <si>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</si>
  <si>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</si>
  <si>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</si>
  <si>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</si>
  <si>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</si>
  <si>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</si>
  <si>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</si>
  <si>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</si>
  <si>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</si>
  <si>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</si>
  <si>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</si>
  <si>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</si>
  <si>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</si>
  <si>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</si>
  <si>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</si>
  <si>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</si>
  <si>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</si>
  <si>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</si>
  <si>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</si>
  <si>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</si>
  <si>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</si>
  <si>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</si>
  <si>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</si>
  <si>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</si>
  <si>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</si>
  <si>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</si>
  <si>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</si>
  <si>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</si>
  <si>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</si>
  <si>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</si>
  <si>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</si>
  <si>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</si>
  <si>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</si>
  <si>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</si>
  <si>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</si>
  <si>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</si>
  <si>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</si>
  <si>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</si>
  <si>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</si>
  <si>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</si>
  <si>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</si>
  <si>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</si>
  <si>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</si>
  <si>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</si>
  <si>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</si>
  <si>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</si>
  <si>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</si>
  <si>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</si>
  <si>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</si>
  <si>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</si>
  <si>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</si>
  <si>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</si>
  <si>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</si>
  <si>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</si>
  <si>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</si>
  <si>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</si>
  <si>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</si>
  <si>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</si>
  <si>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</si>
  <si>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</si>
  <si>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</si>
  <si>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</si>
  <si>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</si>
  <si>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</si>
  <si>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</si>
  <si>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</si>
  <si>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</si>
  <si>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</si>
  <si>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</si>
  <si>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</si>
  <si>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</si>
  <si>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</si>
  <si>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</si>
  <si>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</si>
  <si>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</si>
  <si>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</si>
  <si>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</si>
  <si>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</si>
  <si>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</si>
  <si>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</si>
  <si>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</si>
  <si>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</si>
  <si>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</si>
  <si>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</si>
  <si>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</si>
  <si>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</si>
  <si>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</si>
  <si>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</si>
  <si>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</si>
  <si>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</si>
  <si>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</si>
  <si>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</si>
  <si>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</si>
  <si>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</si>
  <si>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</si>
  <si>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</si>
  <si>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</si>
  <si>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</si>
  <si>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</si>
  <si>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</si>
  <si>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</si>
  <si>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</si>
  <si>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</si>
  <si>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</si>
  <si>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</si>
  <si>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</si>
  <si>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</si>
  <si>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</si>
  <si>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</si>
  <si>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</si>
  <si>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</si>
  <si>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</si>
  <si>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</si>
  <si>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</si>
  <si>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</si>
  <si>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</si>
  <si>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</si>
  <si>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</si>
  <si>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</si>
  <si>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</si>
  <si>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</si>
  <si>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</si>
  <si>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</si>
  <si>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</si>
  <si>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</si>
  <si>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</si>
  <si>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</si>
  <si>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</si>
  <si>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</si>
  <si>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</si>
  <si>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</si>
  <si>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</si>
  <si>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</si>
  <si>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</si>
  <si>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</si>
  <si>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</si>
  <si>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</si>
  <si>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</si>
  <si>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</si>
  <si>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</si>
  <si>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</si>
  <si>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</si>
  <si>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</si>
  <si>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</si>
  <si>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</si>
  <si>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</si>
  <si>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</si>
  <si>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</si>
  <si>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</si>
  <si>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</si>
  <si>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</si>
  <si>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</si>
  <si>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</si>
  <si>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</si>
  <si>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</si>
  <si>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</si>
  <si>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</si>
  <si>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</si>
  <si>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</si>
  <si>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</si>
  <si>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</si>
  <si>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</si>
  <si>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</si>
  <si>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</si>
  <si>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</si>
  <si>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</si>
  <si>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</si>
  <si>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</si>
  <si>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</si>
  <si>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</si>
  <si>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</si>
  <si>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</si>
  <si>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</si>
  <si>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</si>
  <si>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</si>
  <si>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</si>
  <si>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</si>
  <si>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</si>
  <si>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</si>
  <si>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</si>
  <si>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</si>
  <si>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</si>
  <si>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</si>
  <si>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</si>
  <si>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</si>
  <si>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</si>
  <si>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</si>
  <si>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</si>
  <si>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</si>
  <si>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</si>
  <si>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</si>
  <si>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</si>
  <si>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</si>
  <si>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</si>
  <si>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</si>
  <si>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</si>
  <si>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</si>
  <si>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</si>
  <si>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</si>
  <si>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</si>
  <si>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</si>
  <si>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</si>
  <si>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</si>
  <si>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</si>
  <si>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</si>
  <si>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</si>
  <si>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</si>
  <si>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</si>
  <si>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</si>
  <si>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</si>
  <si>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</si>
  <si>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</si>
  <si>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</si>
  <si>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</si>
  <si>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</si>
  <si>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</si>
  <si>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</si>
  <si>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</si>
  <si>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</si>
  <si>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</si>
  <si>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</si>
  <si>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</si>
  <si>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</si>
  <si>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</si>
  <si>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</si>
  <si>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</si>
  <si>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</si>
  <si>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</si>
  <si>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</si>
  <si>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</si>
  <si>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</si>
  <si>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</si>
  <si>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</si>
  <si>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</si>
  <si>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</si>
  <si>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</si>
  <si>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</si>
  <si>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</si>
  <si>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</si>
  <si>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</si>
  <si>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</si>
  <si>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</si>
  <si>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</si>
  <si>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</si>
  <si>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</si>
  <si>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</si>
  <si>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</si>
  <si>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</si>
  <si>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</si>
  <si>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</si>
  <si>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</si>
  <si>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</si>
  <si>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</si>
  <si>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</si>
  <si>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</si>
  <si>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</si>
  <si>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</si>
  <si>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</si>
  <si>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</si>
  <si>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</si>
  <si>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</si>
  <si>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</si>
  <si>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</si>
  <si>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</si>
  <si>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</si>
  <si>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</si>
  <si>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</si>
  <si>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</si>
  <si>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</si>
  <si>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</si>
  <si>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</si>
  <si>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</si>
  <si>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</si>
  <si>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</si>
  <si>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</si>
  <si>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</si>
  <si>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</si>
  <si>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</si>
  <si>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</si>
  <si>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</si>
  <si>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</si>
  <si>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</si>
  <si>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</si>
  <si>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</si>
  <si>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</si>
  <si>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</si>
  <si>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</si>
  <si>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</si>
  <si>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</si>
  <si>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</si>
  <si>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</si>
  <si>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</si>
  <si>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</si>
  <si>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</si>
  <si>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</si>
  <si>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</si>
  <si>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</si>
  <si>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</si>
  <si>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</si>
  <si>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</si>
  <si>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</si>
  <si>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</si>
  <si>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</si>
  <si>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</si>
  <si>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</si>
  <si>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</si>
  <si>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</si>
  <si>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</si>
  <si>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</si>
  <si>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</si>
  <si>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</si>
  <si>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</si>
  <si>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</si>
  <si>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</si>
  <si>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</si>
  <si>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</si>
  <si>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</si>
  <si>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</si>
  <si>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</si>
  <si>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</si>
  <si>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</si>
  <si>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</si>
  <si>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</si>
  <si>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</si>
  <si>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</si>
  <si>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</si>
  <si>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</si>
  <si>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</si>
  <si>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</si>
  <si>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</si>
  <si>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</si>
  <si>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</si>
  <si>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</si>
  <si>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</si>
  <si>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</si>
  <si>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</si>
  <si>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</si>
  <si>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</si>
  <si>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</si>
  <si>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</si>
  <si>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</si>
  <si>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</si>
  <si>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</si>
  <si>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</si>
  <si>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</si>
  <si>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</si>
  <si>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</si>
  <si>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</si>
  <si>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</si>
  <si>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</si>
  <si>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</si>
  <si>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</si>
  <si>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</si>
  <si>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</si>
  <si>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</si>
  <si>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</si>
  <si>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</si>
  <si>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</si>
  <si>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</si>
  <si>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</si>
  <si>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</si>
  <si>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</si>
  <si>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</si>
  <si>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</si>
  <si>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</si>
  <si>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</si>
  <si>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</si>
  <si>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</si>
  <si>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</si>
  <si>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</si>
  <si>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</si>
  <si>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</si>
  <si>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</si>
  <si>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</si>
  <si>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</si>
  <si>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</si>
  <si>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</si>
  <si>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</si>
  <si>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</si>
  <si>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</si>
  <si>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</si>
  <si>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</si>
  <si>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</si>
  <si>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</si>
  <si>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</si>
  <si>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</si>
  <si>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</si>
  <si>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</si>
  <si>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</si>
  <si>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</si>
  <si>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</si>
  <si>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</si>
  <si>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</si>
  <si>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</si>
  <si>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</si>
  <si>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</si>
  <si>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</si>
  <si>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</si>
  <si>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</si>
  <si>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</si>
  <si>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</si>
  <si>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</si>
  <si>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</si>
  <si>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</si>
  <si>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</si>
  <si>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</si>
  <si>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</si>
  <si>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</si>
  <si>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</si>
  <si>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</si>
  <si>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</si>
  <si>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</si>
  <si>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</si>
  <si>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</si>
  <si>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</si>
  <si>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</si>
  <si>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</si>
  <si>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</si>
  <si>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</si>
  <si>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</si>
  <si>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</si>
  <si>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</si>
  <si>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</si>
  <si>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</si>
  <si>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</si>
  <si>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</si>
  <si>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</si>
  <si>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</si>
  <si>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</si>
  <si>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</si>
  <si>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</si>
  <si>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</si>
  <si>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</si>
  <si>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</si>
  <si>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</si>
  <si>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</si>
  <si>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</si>
  <si>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</si>
  <si>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</si>
  <si>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</si>
  <si>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</si>
  <si>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</si>
  <si>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</si>
  <si>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</si>
  <si>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</si>
  <si>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</si>
  <si>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</si>
  <si>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</si>
  <si>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</si>
  <si>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</si>
  <si>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</si>
  <si>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</si>
  <si>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</si>
  <si>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</si>
  <si>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</si>
  <si>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</si>
  <si>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</si>
  <si>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</si>
  <si>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</si>
  <si>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</si>
  <si>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</si>
  <si>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</si>
  <si>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</si>
  <si>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</si>
  <si>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</si>
  <si>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</si>
  <si>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</si>
  <si>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</si>
  <si>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</si>
  <si>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</si>
  <si>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</si>
  <si>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</si>
  <si>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</si>
  <si>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</si>
  <si>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</si>
  <si>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</si>
  <si>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</si>
  <si>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</si>
  <si>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</si>
  <si>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</si>
  <si>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</si>
  <si>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</si>
  <si>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</si>
  <si>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</si>
  <si>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</si>
  <si>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</si>
  <si>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</si>
  <si>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</si>
  <si>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</si>
  <si>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</si>
  <si>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</si>
  <si>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</si>
  <si>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</si>
  <si>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</si>
  <si>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</si>
  <si>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</si>
  <si>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</si>
  <si>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</si>
  <si>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</si>
  <si>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</si>
  <si>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</si>
  <si>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</si>
  <si>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</si>
  <si>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</si>
  <si>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</si>
  <si>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</si>
  <si>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</si>
  <si>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</si>
  <si>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</si>
  <si>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</si>
  <si>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</si>
  <si>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</si>
  <si>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</si>
  <si>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</si>
  <si>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</si>
  <si>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</si>
  <si>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</si>
  <si>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</si>
  <si>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</si>
  <si>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</si>
  <si>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</si>
  <si>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</si>
  <si>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</si>
  <si>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</si>
  <si>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</si>
  <si>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</si>
  <si>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</si>
  <si>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</si>
  <si>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</si>
  <si>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</si>
  <si>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</si>
  <si>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</si>
  <si>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</si>
  <si>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</si>
  <si>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</si>
  <si>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</si>
  <si>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</si>
  <si>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</si>
  <si>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</si>
  <si>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</si>
  <si>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</si>
  <si>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</si>
  <si>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</si>
  <si>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</si>
  <si>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</si>
  <si>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</si>
  <si>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</si>
  <si>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</si>
  <si>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</si>
  <si>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</si>
  <si>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</si>
  <si>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</si>
  <si>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</si>
  <si>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</si>
  <si>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</si>
  <si>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</si>
  <si>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</si>
  <si>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</si>
  <si>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</si>
  <si>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</si>
  <si>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</si>
  <si>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</si>
  <si>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</si>
  <si>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</si>
  <si>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</si>
  <si>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</si>
  <si>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</si>
  <si>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</si>
  <si>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</si>
  <si>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</si>
  <si>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</si>
  <si>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</si>
  <si>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</si>
  <si>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</si>
  <si>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</si>
  <si>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</si>
  <si>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</si>
  <si>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</si>
  <si>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</si>
  <si>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</si>
  <si>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</si>
  <si>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</si>
  <si>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</si>
  <si>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</si>
  <si>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</si>
  <si>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</si>
  <si>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</si>
  <si>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</si>
  <si>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</si>
  <si>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</si>
  <si>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</si>
  <si>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</si>
  <si>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</si>
  <si>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</si>
  <si>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</si>
  <si>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</si>
  <si>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</si>
  <si>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</si>
  <si>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</si>
  <si>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</si>
  <si>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</si>
  <si>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</si>
  <si>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</si>
  <si>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</si>
  <si>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</si>
  <si>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</si>
  <si>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</si>
  <si>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</si>
  <si>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</si>
  <si>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</si>
  <si>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</si>
  <si>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</si>
  <si>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</si>
  <si>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</si>
  <si>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</si>
  <si>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</si>
  <si>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</si>
  <si>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</si>
  <si>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</si>
  <si>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</si>
  <si>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</si>
  <si>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</si>
  <si>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</si>
  <si>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</si>
  <si>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</si>
  <si>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</si>
  <si>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</si>
  <si>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</si>
  <si>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</si>
  <si>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</si>
  <si>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</si>
  <si>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</si>
  <si>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</si>
  <si>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</si>
  <si>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</si>
  <si>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</si>
  <si>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</si>
  <si>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</si>
  <si>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</si>
  <si>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</si>
  <si>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</si>
  <si>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</si>
  <si>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</si>
  <si>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</si>
  <si>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</si>
  <si>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</si>
  <si>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</si>
  <si>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</si>
  <si>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</si>
  <si>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</si>
  <si>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</si>
  <si>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</si>
  <si>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</si>
  <si>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</si>
  <si>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</si>
  <si>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</si>
  <si>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</si>
  <si>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</si>
  <si>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</si>
  <si>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</si>
  <si>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</si>
  <si>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</si>
  <si>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</si>
  <si>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</si>
  <si>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</si>
  <si>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</si>
  <si>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</si>
  <si>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</si>
  <si>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</si>
  <si>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</si>
  <si>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</si>
  <si>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</si>
  <si>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</si>
  <si>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</si>
  <si>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</si>
  <si>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</si>
  <si>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</si>
  <si>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</si>
  <si>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</si>
  <si>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</si>
  <si>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</si>
  <si>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</si>
  <si>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</si>
  <si>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</si>
  <si>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</si>
  <si>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</si>
  <si>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</si>
  <si>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</si>
  <si>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</si>
  <si>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</si>
  <si>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</si>
  <si>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</si>
  <si>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</si>
  <si>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</si>
  <si>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</si>
  <si>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</si>
  <si>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</si>
  <si>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</si>
  <si>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</si>
  <si>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</si>
  <si>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</si>
  <si>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</si>
  <si>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</si>
  <si>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</si>
  <si>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</si>
  <si>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</si>
  <si>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</si>
  <si>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</si>
  <si>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</si>
  <si>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</si>
  <si>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</si>
  <si>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</si>
  <si>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</si>
  <si>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</si>
  <si>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</si>
  <si>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</si>
  <si>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</si>
  <si>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</si>
  <si>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</si>
  <si>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</si>
  <si>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</si>
  <si>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</si>
  <si>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</si>
  <si>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</si>
  <si>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</si>
  <si>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</si>
  <si>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</si>
  <si>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</si>
  <si>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</si>
  <si>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</si>
  <si>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</si>
  <si>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</si>
  <si>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</si>
  <si>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</si>
  <si>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</si>
  <si>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</si>
  <si>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</si>
  <si>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</si>
  <si>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</si>
  <si>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</si>
  <si>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</si>
  <si>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</si>
  <si>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</si>
  <si>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</si>
  <si>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</si>
  <si>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</si>
  <si>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</si>
  <si>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</si>
  <si>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</si>
  <si>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</si>
  <si>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</si>
  <si>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</si>
  <si>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</si>
  <si>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</si>
  <si>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</si>
  <si>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</si>
  <si>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</si>
  <si>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</si>
  <si>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</si>
  <si>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</si>
  <si>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</si>
  <si>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</si>
  <si>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</si>
  <si>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</si>
  <si>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</si>
  <si>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</si>
  <si>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</si>
  <si>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</si>
  <si>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</si>
  <si>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</si>
  <si>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</si>
  <si>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</si>
  <si>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</si>
  <si>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</si>
  <si>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</si>
  <si>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</si>
  <si>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</si>
  <si>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</si>
  <si>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</si>
  <si>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</si>
  <si>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</si>
  <si>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</si>
  <si>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</si>
  <si>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</si>
  <si>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</si>
  <si>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</si>
  <si>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</si>
  <si>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</si>
  <si>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</si>
  <si>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</si>
  <si>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</si>
  <si>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</si>
  <si>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</si>
  <si>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</si>
  <si>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</si>
  <si>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</si>
  <si>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</si>
  <si>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</si>
  <si>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</si>
  <si>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</si>
  <si>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</si>
  <si>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</si>
  <si>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</si>
  <si>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</si>
  <si>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</si>
  <si>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</si>
  <si>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</si>
  <si>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</si>
  <si>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</si>
  <si>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</si>
  <si>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</si>
  <si>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</si>
  <si>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</si>
  <si>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</si>
  <si>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</si>
  <si>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</si>
  <si>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</si>
  <si>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</si>
  <si>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</si>
  <si>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</si>
  <si>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</si>
  <si>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</si>
  <si>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</si>
  <si>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</si>
  <si>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</si>
  <si>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</si>
  <si>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</si>
  <si>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</si>
  <si>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</si>
  <si>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</si>
  <si>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</si>
  <si>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</si>
  <si>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</si>
  <si>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</si>
  <si>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</si>
  <si>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</si>
  <si>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</si>
  <si>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</si>
  <si>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</si>
  <si>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</si>
  <si>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</si>
  <si>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</si>
  <si>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</si>
  <si>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</si>
  <si>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</si>
  <si>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</si>
  <si>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</si>
  <si>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</si>
  <si>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</si>
  <si>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</si>
  <si>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</si>
  <si>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</si>
  <si>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</si>
  <si>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</si>
  <si>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</si>
  <si>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</si>
  <si>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</si>
  <si>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</si>
  <si>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</si>
  <si>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</si>
  <si>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</si>
  <si>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</si>
  <si>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</si>
  <si>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</si>
  <si>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</si>
  <si>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</si>
  <si>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</si>
  <si>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</si>
  <si>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</si>
  <si>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</si>
  <si>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</si>
  <si>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</si>
  <si>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</si>
  <si>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</si>
  <si>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</si>
  <si>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</si>
  <si>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</si>
  <si>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</si>
  <si>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</si>
  <si>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</si>
  <si>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</si>
  <si>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</si>
  <si>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</si>
  <si>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</si>
  <si>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</si>
  <si>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</si>
  <si>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</si>
  <si>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</si>
  <si>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</si>
  <si>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</si>
  <si>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</si>
  <si>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</si>
  <si>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</si>
  <si>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</si>
  <si>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</si>
  <si>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</si>
  <si>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</si>
  <si>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</si>
  <si>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</si>
  <si>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</si>
  <si>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</si>
  <si>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</si>
  <si>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</si>
  <si>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</si>
  <si>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</si>
  <si>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</si>
  <si>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</si>
  <si>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</si>
  <si>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</si>
  <si>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</si>
  <si>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</si>
  <si>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</si>
  <si>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</si>
  <si>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</si>
  <si>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</si>
  <si>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</si>
  <si>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</si>
  <si>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</si>
  <si>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</si>
  <si>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</si>
  <si>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</si>
  <si>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</si>
  <si>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</si>
  <si>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</si>
  <si>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</si>
  <si>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</si>
  <si>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</si>
  <si>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</si>
  <si>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</si>
  <si>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</si>
  <si>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</si>
  <si>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</si>
  <si>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</si>
  <si>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</si>
  <si>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</si>
  <si>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</si>
  <si>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</si>
  <si>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</si>
  <si>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</si>
  <si>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</si>
  <si>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</si>
  <si>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</si>
  <si>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</si>
  <si>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</si>
  <si>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</si>
  <si>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</si>
  <si>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</si>
  <si>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</si>
  <si>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</si>
  <si>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</si>
  <si>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</si>
  <si>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</si>
  <si>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</si>
  <si>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</si>
  <si>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</si>
  <si>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</si>
  <si>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</si>
  <si>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</si>
  <si>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</si>
  <si>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</si>
  <si>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</si>
  <si>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</si>
  <si>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</si>
  <si>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</si>
  <si>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</si>
  <si>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</si>
  <si>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</si>
  <si>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</si>
  <si>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</si>
  <si>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</si>
  <si>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</si>
  <si>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</si>
  <si>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</si>
  <si>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</si>
  <si>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</si>
  <si>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</si>
  <si>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</si>
  <si>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</si>
  <si>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</si>
  <si>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</si>
  <si>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</si>
  <si>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</si>
  <si>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</si>
  <si>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</si>
  <si>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</si>
  <si>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</si>
  <si>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</si>
  <si>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</si>
  <si>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</si>
  <si>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</si>
  <si>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</si>
  <si>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</si>
  <si>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</si>
  <si>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</si>
  <si>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</si>
  <si>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</si>
  <si>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</si>
  <si>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</si>
  <si>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</si>
  <si>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</si>
  <si>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</si>
  <si>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</si>
  <si>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</si>
  <si>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</si>
  <si>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</si>
  <si>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</si>
  <si>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</si>
  <si>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</si>
  <si>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</si>
  <si>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</si>
  <si>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</si>
  <si>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</si>
  <si>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</si>
  <si>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</si>
  <si>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</si>
  <si>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</si>
  <si>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</si>
  <si>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</si>
  <si>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</si>
  <si>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</si>
  <si>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</si>
  <si>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</si>
  <si>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</si>
  <si>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</si>
  <si>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</si>
  <si>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</si>
  <si>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</si>
  <si>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</si>
  <si>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</si>
  <si>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</si>
  <si>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</si>
  <si>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</si>
  <si>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</si>
  <si>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</si>
  <si>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</si>
  <si>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</si>
  <si>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</si>
  <si>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</si>
  <si>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</si>
  <si>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</si>
  <si>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</si>
  <si>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</si>
  <si>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</si>
  <si>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</si>
  <si>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</si>
  <si>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</si>
  <si>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</si>
  <si>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</si>
  <si>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</si>
  <si>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</si>
  <si>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</si>
  <si>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</si>
  <si>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</si>
  <si>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</si>
  <si>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</si>
  <si>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</si>
  <si>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</si>
  <si>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</si>
  <si>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</si>
  <si>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</si>
  <si>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</si>
  <si>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</si>
  <si>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</si>
  <si>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</si>
  <si>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</si>
  <si>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</si>
  <si>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</si>
  <si>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</si>
  <si>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</si>
  <si>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</si>
  <si>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</si>
  <si>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</si>
  <si>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</si>
  <si>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</si>
  <si>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</si>
  <si>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</si>
  <si>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</si>
  <si>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</si>
  <si>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</si>
  <si>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</si>
  <si>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</si>
  <si>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</si>
  <si>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</si>
  <si>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</si>
  <si>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</si>
  <si>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</si>
  <si>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</si>
  <si>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</si>
  <si>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</si>
  <si>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</si>
  <si>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</si>
  <si>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</si>
  <si>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</si>
  <si>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</si>
  <si>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</si>
  <si>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</si>
  <si>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</si>
  <si>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</si>
  <si>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</si>
  <si>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</si>
  <si>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</si>
  <si>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</si>
  <si>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</si>
  <si>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</si>
  <si>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</si>
  <si>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</si>
  <si>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</si>
  <si>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</si>
  <si>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</si>
  <si>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</si>
  <si>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</si>
  <si>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</si>
  <si>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</si>
  <si>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</si>
  <si>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</si>
  <si>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</si>
  <si>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</si>
  <si>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</si>
  <si>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</si>
  <si>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</si>
  <si>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</si>
  <si>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</si>
  <si>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</si>
  <si>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</si>
  <si>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</si>
  <si>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</si>
  <si>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</si>
  <si>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</si>
  <si>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</si>
  <si>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</si>
  <si>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</si>
  <si>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</si>
  <si>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</si>
  <si>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</si>
  <si>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</si>
  <si>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</si>
  <si>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</si>
  <si>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</si>
  <si>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</si>
  <si>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</si>
  <si>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</si>
  <si>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</si>
  <si>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</si>
  <si>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</si>
  <si>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</si>
  <si>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</si>
  <si>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</si>
  <si>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</si>
  <si>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</si>
  <si>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</si>
  <si>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</si>
  <si>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</si>
  <si>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</si>
  <si>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</si>
  <si>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</si>
  <si>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</si>
  <si>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</si>
  <si>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</si>
  <si>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</si>
  <si>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</si>
  <si>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</si>
  <si>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</si>
  <si>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</si>
  <si>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</si>
  <si>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</si>
  <si>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</si>
  <si>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</si>
  <si>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</si>
  <si>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</si>
  <si>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</si>
  <si>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</si>
  <si>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</si>
  <si>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</si>
  <si>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</si>
  <si>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</si>
  <si>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</si>
  <si>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</si>
  <si>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</si>
  <si>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</si>
  <si>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</si>
  <si>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</si>
  <si>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</si>
  <si>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</si>
  <si>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</si>
  <si>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</si>
  <si>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</si>
  <si>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</si>
  <si>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</si>
  <si>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</si>
  <si>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</si>
  <si>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</si>
  <si>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</si>
  <si>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</si>
  <si>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</si>
  <si>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</si>
  <si>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</si>
  <si>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</si>
  <si>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</si>
  <si>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</si>
  <si>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</si>
  <si>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</si>
  <si>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</si>
  <si>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</si>
  <si>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</si>
  <si>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</si>
  <si>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</si>
  <si>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</si>
  <si>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</si>
  <si>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</si>
  <si>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</si>
  <si>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</si>
  <si>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</si>
  <si>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</si>
  <si>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</si>
  <si>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</si>
  <si>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</si>
  <si>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</si>
  <si>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</si>
  <si>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</si>
  <si>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</si>
  <si>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</si>
  <si>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</si>
  <si>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</si>
  <si>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</si>
  <si>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</si>
  <si>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</si>
  <si>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</si>
  <si>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</si>
  <si>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</si>
  <si>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</si>
  <si>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</si>
  <si>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</si>
  <si>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</si>
  <si>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</si>
  <si>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</si>
  <si>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</si>
  <si>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</si>
  <si>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</si>
  <si>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</si>
  <si>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</si>
  <si>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</si>
  <si>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</si>
  <si>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</si>
  <si>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</si>
  <si>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</si>
  <si>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</si>
  <si>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</si>
  <si>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</si>
  <si>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</si>
  <si>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</si>
  <si>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</si>
  <si>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</si>
  <si>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</si>
  <si>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</si>
  <si>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</si>
  <si>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</si>
  <si>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</si>
  <si>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</si>
  <si>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</si>
  <si>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</si>
  <si>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</si>
  <si>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</si>
  <si>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</si>
  <si>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</si>
  <si>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</si>
  <si>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</si>
  <si>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</si>
  <si>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</si>
  <si>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</si>
  <si>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</si>
  <si>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</si>
  <si>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</si>
  <si>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</si>
  <si>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</si>
  <si>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</si>
  <si>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</si>
  <si>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</si>
  <si>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</si>
  <si>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</si>
  <si>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</si>
  <si>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</si>
  <si>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</si>
  <si>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</si>
  <si>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</si>
  <si>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</si>
  <si>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</si>
  <si>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</si>
  <si>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</si>
  <si>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</si>
  <si>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</si>
  <si>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</si>
  <si>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</si>
  <si>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</si>
  <si>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</si>
  <si>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</si>
  <si>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</si>
  <si>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</si>
  <si>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</si>
  <si>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</si>
  <si>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</si>
  <si>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</si>
  <si>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</si>
  <si>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</si>
  <si>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</si>
  <si>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</si>
  <si>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</si>
  <si>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</si>
  <si>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</si>
  <si>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</si>
  <si>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</si>
  <si>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</si>
  <si>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</si>
  <si>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</si>
  <si>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</si>
  <si>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</si>
  <si>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</si>
  <si>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</si>
  <si>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</si>
  <si>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</si>
  <si>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</si>
  <si>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</si>
  <si>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</si>
  <si>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</si>
  <si>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</si>
  <si>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</si>
  <si>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</si>
  <si>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</si>
  <si>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</si>
  <si>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</si>
  <si>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</si>
  <si>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</si>
  <si>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</si>
  <si>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</si>
  <si>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</si>
  <si>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</si>
  <si>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</si>
  <si>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</si>
  <si>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</si>
  <si>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</si>
  <si>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</si>
  <si>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</si>
  <si>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</si>
  <si>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</si>
  <si>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</si>
  <si>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</si>
  <si>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</si>
  <si>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</si>
  <si>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</si>
  <si>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</si>
  <si>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</si>
  <si>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</si>
  <si>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</si>
  <si>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</si>
  <si>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</si>
  <si>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</si>
  <si>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</si>
  <si>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</si>
  <si>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</si>
  <si>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</si>
  <si>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</si>
  <si>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</si>
  <si>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</si>
  <si>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</si>
  <si>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</si>
  <si>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</si>
  <si>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</si>
  <si>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</si>
  <si>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</si>
  <si>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</si>
  <si>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</si>
  <si>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</si>
  <si>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</si>
  <si>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</si>
  <si>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</si>
  <si>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</si>
  <si>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</si>
  <si>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</si>
  <si>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</si>
  <si>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</si>
  <si>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</si>
  <si>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</si>
  <si>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</si>
  <si>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</si>
  <si>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</si>
  <si>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</si>
  <si>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</si>
  <si>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</si>
  <si>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</si>
  <si>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</si>
  <si>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</si>
  <si>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</si>
  <si>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</si>
  <si>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</si>
  <si>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</si>
  <si>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</si>
  <si>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</si>
  <si>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</si>
  <si>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</si>
  <si>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</si>
  <si>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</si>
  <si>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</si>
  <si>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</si>
  <si>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</si>
  <si>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</si>
  <si>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</si>
  <si>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</si>
  <si>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</si>
  <si>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</si>
  <si>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</si>
  <si>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</si>
  <si>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</si>
  <si>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</si>
  <si>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</si>
  <si>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</si>
  <si>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</si>
  <si>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</si>
  <si>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</si>
  <si>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</si>
  <si>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</si>
  <si>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</si>
  <si>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</si>
  <si>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</si>
  <si>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</si>
  <si>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</si>
  <si>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</si>
  <si>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</si>
  <si>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</si>
  <si>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</si>
  <si>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</si>
  <si>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</si>
  <si>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</si>
  <si>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</si>
  <si>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</si>
  <si>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</si>
  <si>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</si>
  <si>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</si>
  <si>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</si>
  <si>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</si>
  <si>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</si>
  <si>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</si>
  <si>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</si>
  <si>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</si>
  <si>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</si>
  <si>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</si>
  <si>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</si>
  <si>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</si>
  <si>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</si>
  <si>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</si>
  <si>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</si>
  <si>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</si>
  <si>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</si>
  <si>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</si>
  <si>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</si>
  <si>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</si>
  <si>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</si>
  <si>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</si>
  <si>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</si>
  <si>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</si>
  <si>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</si>
  <si>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</si>
  <si>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</si>
  <si>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</si>
  <si>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</si>
  <si>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</si>
  <si>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</si>
  <si>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</si>
  <si>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</si>
  <si>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</si>
  <si>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</si>
  <si>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</si>
  <si>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</si>
  <si>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</si>
  <si>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</si>
  <si>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</si>
  <si>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</si>
  <si>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</si>
  <si>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</si>
  <si>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</si>
  <si>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</si>
  <si>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</si>
  <si>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</si>
  <si>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</si>
  <si>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</si>
  <si>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</si>
  <si>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</si>
  <si>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</si>
  <si>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</si>
  <si>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</si>
  <si>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</si>
  <si>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</si>
  <si>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</si>
  <si>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</si>
  <si>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</si>
  <si>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</si>
  <si>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</si>
  <si>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</si>
  <si>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</si>
  <si>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</si>
  <si>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</si>
  <si>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</si>
  <si>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</si>
  <si>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</si>
  <si>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</si>
  <si>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</si>
  <si>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</si>
  <si>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</si>
  <si>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</si>
  <si>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</si>
  <si>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</si>
  <si>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</si>
  <si>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</si>
  <si>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</si>
  <si>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</si>
  <si>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</si>
  <si>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</si>
  <si>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</si>
  <si>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</si>
  <si>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</si>
  <si>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</si>
  <si>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</si>
  <si>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</si>
  <si>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</si>
  <si>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</si>
  <si>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</si>
  <si>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</si>
  <si>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</si>
  <si>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</si>
  <si>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</si>
  <si>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</si>
  <si>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</si>
  <si>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</si>
  <si>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</si>
  <si>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</si>
  <si>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</si>
  <si>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</si>
  <si>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</si>
  <si>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</si>
  <si>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</si>
  <si>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</si>
  <si>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</si>
  <si>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</si>
  <si>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</si>
  <si>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</si>
  <si>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</si>
  <si>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</si>
  <si>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</si>
  <si>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</si>
  <si>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</si>
  <si>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</si>
  <si>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</si>
  <si>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</si>
  <si>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</si>
  <si>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</si>
  <si>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</si>
  <si>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</si>
  <si>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</si>
  <si>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</si>
  <si>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</si>
  <si>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</si>
  <si>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</si>
  <si>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</si>
  <si>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</si>
  <si>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</si>
  <si>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</si>
  <si>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</si>
  <si>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</si>
  <si>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</si>
  <si>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</si>
  <si>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</si>
  <si>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</si>
  <si>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</si>
  <si>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</si>
  <si>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</si>
  <si>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</si>
  <si>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</si>
  <si>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</si>
  <si>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</si>
  <si>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</si>
  <si>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</si>
  <si>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</si>
  <si>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</si>
  <si>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</si>
  <si>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</si>
  <si>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</si>
  <si>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</si>
  <si>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</si>
  <si>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</si>
  <si>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</si>
  <si>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</si>
  <si>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</si>
  <si>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</si>
  <si>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</si>
  <si>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</si>
  <si>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</si>
  <si>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</si>
  <si>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</si>
  <si>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</si>
  <si>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</si>
  <si>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</si>
  <si>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</si>
  <si>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</si>
  <si>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</si>
  <si>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</si>
  <si>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</si>
  <si>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</si>
  <si>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</si>
  <si>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</si>
  <si>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</si>
  <si>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</si>
  <si>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</si>
  <si>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</si>
  <si>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</si>
  <si>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</si>
  <si>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</si>
  <si>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</si>
  <si>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</si>
  <si>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</si>
  <si>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</si>
  <si>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</si>
  <si>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</si>
  <si>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</si>
  <si>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</si>
  <si>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</si>
  <si>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</si>
  <si>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</si>
  <si>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</si>
  <si>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</si>
  <si>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</si>
  <si>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</si>
  <si>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</si>
  <si>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</si>
  <si>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</si>
  <si>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</si>
  <si>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</si>
  <si>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</si>
  <si>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</si>
  <si>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</si>
  <si>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</si>
  <si>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</si>
  <si>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</si>
  <si>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</si>
  <si>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</si>
  <si>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</si>
  <si>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</si>
  <si>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</si>
  <si>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</si>
  <si>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</si>
  <si>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</si>
  <si>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</si>
  <si>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</si>
  <si>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</si>
  <si>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</si>
  <si>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</si>
  <si>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</si>
  <si>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</si>
  <si>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</si>
  <si>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</si>
  <si>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</si>
  <si>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</si>
  <si>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</si>
  <si>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</si>
  <si>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</si>
  <si>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</si>
  <si>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</si>
  <si>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</si>
  <si>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</si>
  <si>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</si>
  <si>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</si>
  <si>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</si>
  <si>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</si>
  <si>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</si>
  <si>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</si>
  <si>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</si>
  <si>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</si>
  <si>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</si>
  <si>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</si>
  <si>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</si>
  <si>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</si>
  <si>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</si>
  <si>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</si>
  <si>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</si>
  <si>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</si>
  <si>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</si>
  <si>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</si>
  <si>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</si>
  <si>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</si>
  <si>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</si>
  <si>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</si>
  <si>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</si>
  <si>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</si>
  <si>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</si>
  <si>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</si>
  <si>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</si>
  <si>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</si>
  <si>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</si>
  <si>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</si>
  <si>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</si>
  <si>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</si>
  <si>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</si>
  <si>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</si>
  <si>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</si>
  <si>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</si>
  <si>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</si>
  <si>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</si>
  <si>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</si>
  <si>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</si>
  <si>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</si>
  <si>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</si>
  <si>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</si>
  <si>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</si>
  <si>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</si>
  <si>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</si>
  <si>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</si>
  <si>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</si>
  <si>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</si>
  <si>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</si>
  <si>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</si>
  <si>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</si>
  <si>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</si>
  <si>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</si>
  <si>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</si>
  <si>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</si>
  <si>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</si>
  <si>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</si>
  <si>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</si>
  <si>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</si>
  <si>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</si>
  <si>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</si>
  <si>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</si>
  <si>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</si>
  <si>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</si>
  <si>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</si>
  <si>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</si>
  <si>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</si>
  <si>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</si>
  <si>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</si>
  <si>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</si>
  <si>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</si>
  <si>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</si>
  <si>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</si>
  <si>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</si>
  <si>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</si>
  <si>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</si>
  <si>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</si>
  <si>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</si>
  <si>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</si>
  <si>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</si>
  <si>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</si>
  <si>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</si>
  <si>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</si>
  <si>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</si>
  <si>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</si>
  <si>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</si>
  <si>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</si>
  <si>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</si>
  <si>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</si>
  <si>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</si>
  <si>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</si>
  <si>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</si>
  <si>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</si>
  <si>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</si>
  <si>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</si>
  <si>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</si>
  <si>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</si>
  <si>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</si>
  <si>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</si>
  <si>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</si>
  <si>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</si>
  <si>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</si>
  <si>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</si>
  <si>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</si>
  <si>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</si>
  <si>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</si>
  <si>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</si>
  <si>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</si>
  <si>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</si>
  <si>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</si>
  <si>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</si>
  <si>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</si>
  <si>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</si>
  <si>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</si>
  <si>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</si>
  <si>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</si>
  <si>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</si>
  <si>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</si>
  <si>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</si>
  <si>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</si>
  <si>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</si>
  <si>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</si>
  <si>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</si>
  <si>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</si>
  <si>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</si>
  <si>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</si>
  <si>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</si>
  <si>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</si>
  <si>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</si>
  <si>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</si>
  <si>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</si>
  <si>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</si>
  <si>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</si>
  <si>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</si>
  <si>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</si>
  <si>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</si>
  <si>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</si>
  <si>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</si>
  <si>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</si>
  <si>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</si>
  <si>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</si>
  <si>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</si>
  <si>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</si>
  <si>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</si>
  <si>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</si>
  <si>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</si>
  <si>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</si>
  <si>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</si>
  <si>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</si>
  <si>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</si>
  <si>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</si>
  <si>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</si>
  <si>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</si>
  <si>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</si>
  <si>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</si>
  <si>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</si>
  <si>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</si>
  <si>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</si>
  <si>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</si>
  <si>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</si>
  <si>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</si>
  <si>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</si>
  <si>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</si>
  <si>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</si>
  <si>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</si>
  <si>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</si>
  <si>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</si>
  <si>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</si>
  <si>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</si>
  <si>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</si>
  <si>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</si>
  <si>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</si>
  <si>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</si>
  <si>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</si>
  <si>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</si>
  <si>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</si>
  <si>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</si>
  <si>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</si>
  <si>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</si>
  <si>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</si>
  <si>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</si>
  <si>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</si>
  <si>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</si>
  <si>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</si>
  <si>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</si>
  <si>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</si>
  <si>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</si>
  <si>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</si>
  <si>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</si>
  <si>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</si>
  <si>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</si>
  <si>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</si>
  <si>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</si>
  <si>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</si>
  <si>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</si>
  <si>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</si>
  <si>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</si>
  <si>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</si>
  <si>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</si>
  <si>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</si>
  <si>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</si>
  <si>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</si>
  <si>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</si>
  <si>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</si>
  <si>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</si>
  <si>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</si>
  <si>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</si>
  <si>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</si>
  <si>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</si>
  <si>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</si>
  <si>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</si>
  <si>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</si>
  <si>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</si>
  <si>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</si>
  <si>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</si>
  <si>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</si>
  <si>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</si>
  <si>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</si>
  <si>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</si>
  <si>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</si>
  <si>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</si>
  <si>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</si>
  <si>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</si>
  <si>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</si>
  <si>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</si>
  <si>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</si>
  <si>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</si>
  <si>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</si>
  <si>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</si>
  <si>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</si>
  <si>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</si>
  <si>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</si>
  <si>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</si>
  <si>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</si>
  <si>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</si>
  <si>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</si>
  <si>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</si>
  <si>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</si>
  <si>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</si>
  <si>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</si>
  <si>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</si>
  <si>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</si>
  <si>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</si>
  <si>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</si>
  <si>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</si>
  <si>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</si>
  <si>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</si>
  <si>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</si>
  <si>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</si>
  <si>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</si>
  <si>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</si>
  <si>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</si>
  <si>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</si>
  <si>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</si>
  <si>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</si>
  <si>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</si>
  <si>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</si>
  <si>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</si>
  <si>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</si>
  <si>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</si>
  <si>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</si>
  <si>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</si>
  <si>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</si>
  <si>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</si>
  <si>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</si>
  <si>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</si>
  <si>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</si>
  <si>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</si>
  <si>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</si>
  <si>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</si>
  <si>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</si>
  <si>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</si>
  <si>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</si>
  <si>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</si>
  <si>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</si>
  <si>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</si>
  <si>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</si>
  <si>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</si>
  <si>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</si>
  <si>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</si>
  <si>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</si>
  <si>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</si>
  <si>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</si>
  <si>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</si>
  <si>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</si>
  <si>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</si>
  <si>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</si>
  <si>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</si>
  <si>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</si>
  <si>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</si>
  <si>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</si>
  <si>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</si>
  <si>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</si>
  <si>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</si>
  <si>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</si>
  <si>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</si>
  <si>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</si>
  <si>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</si>
  <si>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</si>
  <si>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</si>
  <si>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</si>
  <si>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</si>
  <si>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</si>
  <si>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</si>
  <si>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</si>
  <si>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</si>
  <si>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</si>
  <si>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</si>
  <si>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</si>
  <si>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</si>
  <si>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</si>
  <si>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</si>
  <si>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</si>
  <si>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</si>
  <si>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</si>
  <si>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</si>
  <si>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</si>
  <si>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</si>
  <si>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</si>
  <si>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</si>
  <si>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</si>
  <si>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</si>
  <si>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</si>
  <si>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</si>
  <si>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</si>
  <si>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</si>
  <si>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</si>
  <si>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</si>
  <si>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</si>
  <si>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</si>
  <si>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</si>
  <si>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</si>
  <si>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</si>
  <si>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</si>
  <si>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</si>
  <si>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</si>
  <si>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</si>
  <si>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</si>
  <si>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</si>
  <si>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</si>
  <si>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</si>
  <si>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</si>
  <si>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</si>
  <si>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</si>
  <si>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</si>
  <si>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</si>
  <si>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</si>
  <si>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</si>
  <si>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</si>
  <si>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</si>
  <si>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</si>
  <si>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</si>
  <si>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</si>
  <si>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</si>
  <si>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</si>
  <si>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</si>
  <si>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</si>
  <si>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</si>
  <si>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</si>
  <si>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</si>
  <si>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</si>
  <si>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</si>
  <si>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</si>
  <si>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</si>
  <si>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</si>
  <si>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</si>
  <si>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</si>
  <si>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</si>
  <si>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</si>
  <si>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</si>
  <si>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</si>
  <si>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</si>
  <si>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</si>
  <si>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</si>
  <si>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</si>
  <si>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</si>
  <si>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</si>
  <si>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</si>
  <si>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</si>
  <si>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</si>
  <si>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</si>
  <si>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</si>
  <si>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</si>
  <si>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</si>
  <si>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</si>
  <si>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</si>
  <si>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</si>
  <si>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</si>
  <si>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</si>
  <si>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</si>
  <si>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</si>
  <si>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</si>
  <si>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</si>
  <si>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</si>
  <si>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</si>
  <si>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</si>
  <si>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</si>
  <si>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</si>
  <si>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</si>
  <si>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</si>
  <si>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</si>
  <si>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</si>
  <si>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</si>
  <si>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</si>
  <si>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</si>
  <si>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</si>
  <si>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</si>
  <si>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</si>
  <si>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</si>
  <si>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</si>
  <si>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</si>
  <si>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</si>
  <si>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</si>
  <si>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</si>
  <si>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</si>
  <si>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</si>
  <si>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</si>
  <si>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</si>
  <si>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</si>
  <si>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</si>
  <si>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</si>
  <si>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</si>
  <si>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</si>
  <si>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</si>
  <si>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</si>
  <si>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</si>
  <si>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</si>
  <si>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</si>
  <si>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</si>
  <si>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</si>
  <si>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</si>
  <si>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</si>
  <si>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</si>
  <si>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</si>
  <si>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</si>
  <si>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</si>
  <si>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</si>
  <si>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</si>
  <si>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</si>
  <si>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</si>
  <si>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</si>
  <si>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</si>
  <si>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</si>
  <si>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</si>
  <si>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</si>
  <si>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</si>
  <si>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</si>
  <si>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</si>
  <si>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</si>
  <si>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</si>
  <si>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</si>
  <si>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</si>
  <si>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</si>
  <si>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</si>
  <si>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</si>
  <si>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</si>
  <si>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</si>
  <si>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</si>
  <si>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</si>
  <si>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</si>
  <si>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</si>
  <si>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</si>
  <si>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</si>
  <si>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</si>
  <si>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</si>
  <si>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</si>
  <si>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</si>
  <si>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</si>
  <si>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</si>
  <si>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</si>
  <si>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</si>
  <si>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</si>
  <si>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</si>
  <si>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</si>
  <si>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</si>
  <si>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</si>
  <si>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</si>
  <si>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</si>
  <si>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</si>
  <si>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</si>
  <si>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</si>
  <si>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</si>
  <si>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</si>
  <si>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</si>
  <si>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</si>
  <si>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</si>
  <si>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</si>
  <si>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</si>
  <si>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</si>
  <si>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</si>
  <si>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</si>
  <si>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</si>
  <si>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</si>
  <si>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</si>
  <si>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</si>
  <si>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</si>
  <si>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</si>
  <si>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</si>
  <si>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</si>
  <si>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</si>
  <si>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</si>
  <si>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</si>
  <si>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</si>
  <si>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</si>
  <si>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</si>
  <si>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</si>
  <si>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</si>
  <si>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</si>
  <si>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</si>
  <si>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</si>
  <si>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</si>
  <si>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</si>
  <si>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</si>
  <si>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</si>
  <si>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</si>
  <si>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</si>
  <si>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</si>
  <si>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</si>
  <si>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</si>
  <si>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</si>
  <si>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</si>
  <si>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</si>
  <si>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</si>
  <si>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</si>
  <si>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</si>
  <si>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</si>
  <si>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</si>
  <si>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</si>
  <si>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</si>
  <si>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</si>
  <si>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</si>
  <si>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</si>
  <si>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</si>
  <si>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</si>
  <si>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</si>
  <si>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</si>
  <si>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</si>
  <si>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</si>
  <si>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</si>
  <si>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</si>
  <si>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</si>
  <si>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</si>
  <si>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</si>
  <si>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</si>
  <si>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</si>
  <si>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</si>
  <si>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</si>
  <si>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</si>
  <si>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</si>
  <si>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</si>
  <si>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</si>
  <si>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</si>
  <si>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</si>
  <si>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</si>
  <si>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</si>
  <si>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</si>
  <si>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</si>
  <si>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</si>
  <si>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</si>
  <si>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</si>
  <si>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</si>
  <si>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</si>
  <si>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</si>
  <si>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</si>
  <si>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</si>
  <si>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</si>
  <si>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</si>
  <si>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</si>
  <si>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</si>
  <si>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</si>
  <si>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</si>
  <si>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</si>
  <si>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</si>
  <si>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</si>
  <si>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</si>
  <si>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</si>
  <si>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</si>
  <si>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</si>
  <si>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</si>
  <si>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</si>
  <si>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</si>
  <si>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</si>
  <si>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</si>
  <si>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</si>
  <si>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</si>
  <si>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</si>
  <si>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</si>
  <si>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</si>
  <si>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</si>
  <si>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</si>
  <si>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</si>
  <si>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</si>
  <si>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</si>
  <si>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</si>
  <si>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</si>
  <si>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</si>
  <si>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</si>
  <si>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</si>
  <si>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</si>
  <si>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</si>
  <si>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</si>
  <si>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</si>
  <si>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</si>
  <si>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</si>
  <si>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</si>
  <si>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</si>
  <si>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</si>
  <si>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</si>
  <si>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</si>
  <si>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</si>
  <si>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</si>
  <si>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</si>
  <si>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</si>
  <si>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</si>
  <si>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</si>
  <si>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</si>
  <si>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</si>
  <si>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</si>
  <si>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</si>
  <si>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</si>
  <si>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</si>
  <si>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</si>
  <si>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</si>
  <si>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</si>
  <si>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</si>
  <si>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</si>
  <si>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</si>
  <si>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</si>
  <si>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</si>
  <si>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</si>
  <si>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</si>
  <si>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</si>
  <si>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</si>
  <si>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</si>
  <si>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</si>
  <si>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</si>
  <si>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</si>
  <si>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</si>
  <si>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</si>
  <si>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</si>
  <si>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</si>
  <si>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</si>
  <si>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</si>
  <si>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</si>
  <si>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</si>
  <si>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</si>
  <si>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</si>
  <si>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</si>
  <si>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</si>
  <si>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</si>
  <si>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</si>
  <si>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</si>
  <si>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</si>
  <si>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</si>
  <si>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</si>
  <si>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</si>
  <si>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</si>
  <si>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</si>
  <si>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</si>
  <si>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</si>
  <si>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</si>
  <si>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</si>
  <si>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</si>
  <si>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</si>
  <si>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</si>
  <si>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</si>
  <si>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</si>
  <si>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</si>
  <si>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</si>
  <si>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</si>
  <si>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</si>
  <si>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</si>
  <si>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</si>
  <si>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</si>
  <si>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</si>
  <si>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</si>
  <si>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</si>
  <si>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</si>
  <si>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</si>
  <si>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</si>
  <si>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</si>
  <si>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</si>
  <si>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</si>
  <si>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</si>
  <si>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</si>
  <si>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</si>
  <si>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</si>
  <si>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</si>
  <si>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</si>
  <si>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</si>
  <si>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</si>
  <si>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</si>
  <si>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</si>
  <si>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</si>
  <si>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</si>
  <si>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</si>
  <si>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</si>
  <si>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</si>
  <si>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</si>
  <si>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</si>
  <si>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</si>
  <si>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</si>
  <si>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</si>
  <si>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</si>
  <si>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</si>
  <si>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</si>
  <si>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</si>
  <si>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</si>
  <si>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</si>
  <si>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</si>
  <si>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</si>
  <si>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</si>
  <si>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</si>
  <si>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</si>
  <si>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</si>
  <si>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</si>
  <si>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</si>
  <si>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</si>
  <si>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</si>
  <si>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</si>
  <si>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</si>
  <si>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</si>
  <si>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</si>
  <si>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</si>
  <si>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</si>
  <si>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</si>
  <si>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</si>
  <si>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</si>
  <si>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</si>
  <si>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</si>
  <si>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</si>
  <si>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</si>
  <si>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</si>
  <si>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</si>
  <si>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</si>
  <si>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</si>
  <si>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</si>
  <si>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</si>
  <si>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</si>
  <si>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</si>
  <si>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</si>
  <si>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</si>
  <si>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</si>
  <si>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</si>
  <si>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</si>
  <si>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</si>
  <si>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</si>
  <si>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</si>
  <si>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</si>
  <si>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</si>
  <si>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</si>
  <si>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</si>
  <si>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</si>
  <si>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</si>
  <si>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</si>
  <si>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</si>
  <si>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</si>
  <si>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</si>
  <si>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</si>
  <si>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</si>
  <si>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</si>
  <si>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</si>
  <si>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</si>
  <si>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</si>
  <si>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</si>
  <si>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</si>
  <si>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</si>
  <si>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</si>
  <si>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</si>
  <si>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</si>
  <si>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</si>
  <si>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</si>
  <si>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</si>
  <si>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</si>
  <si>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</si>
  <si>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</si>
  <si>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</si>
  <si>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</si>
  <si>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</si>
  <si>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</si>
  <si>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</si>
  <si>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</si>
  <si>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</si>
  <si>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</si>
  <si>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</si>
  <si>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</si>
  <si>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</si>
  <si>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</si>
  <si>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</si>
  <si>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</si>
  <si>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</si>
  <si>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</si>
  <si>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</si>
  <si>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</si>
  <si>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</si>
  <si>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</si>
  <si>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</si>
  <si>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</si>
  <si>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</si>
  <si>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</si>
  <si>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</si>
  <si>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</si>
  <si>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</si>
  <si>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</si>
  <si>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</si>
  <si>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</si>
  <si>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</si>
  <si>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</si>
  <si>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</si>
  <si>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</si>
  <si>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</si>
  <si>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</si>
  <si>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</si>
  <si>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</si>
  <si>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</si>
  <si>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</si>
  <si>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</si>
  <si>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</si>
  <si>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</si>
  <si>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</si>
  <si>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</si>
  <si>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</si>
  <si>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</si>
  <si>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</si>
  <si>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</si>
  <si>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</si>
  <si>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</si>
  <si>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</si>
  <si>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</si>
  <si>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</si>
  <si>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</si>
  <si>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</si>
  <si>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</si>
  <si>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</si>
  <si>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</si>
  <si>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</si>
  <si>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</si>
  <si>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</si>
  <si>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</si>
  <si>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</si>
  <si>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</si>
  <si>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</si>
  <si>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</si>
  <si>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</si>
  <si>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</si>
  <si>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</si>
  <si>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</si>
  <si>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</si>
  <si>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</si>
  <si>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</si>
  <si>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</si>
  <si>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</si>
  <si>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</si>
  <si>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</si>
  <si>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</si>
  <si>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</si>
  <si>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</si>
  <si>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</si>
  <si>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</si>
  <si>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</si>
  <si>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</si>
  <si>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</si>
  <si>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</si>
  <si>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</si>
  <si>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</si>
  <si>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</si>
  <si>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</si>
  <si>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</si>
  <si>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</si>
  <si>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</si>
  <si>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</si>
  <si>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</si>
  <si>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</si>
  <si>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</si>
  <si>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</si>
  <si>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</si>
  <si>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</si>
  <si>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</si>
  <si>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</si>
  <si>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</si>
  <si>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</si>
  <si>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</si>
  <si>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</si>
  <si>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</si>
  <si>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</si>
  <si>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</si>
  <si>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</si>
  <si>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</si>
  <si>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</si>
  <si>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</si>
  <si>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</si>
  <si>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</si>
  <si>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</si>
  <si>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</si>
  <si>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</si>
  <si>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</si>
  <si>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</si>
  <si>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</si>
  <si>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</si>
  <si>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</si>
  <si>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</si>
  <si>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</si>
  <si>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</si>
  <si>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</si>
  <si>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</si>
  <si>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</si>
  <si>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</si>
  <si>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</si>
  <si>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</si>
  <si>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</si>
  <si>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</si>
  <si>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</si>
  <si>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</si>
  <si>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</si>
  <si>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</si>
  <si>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</si>
  <si>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</si>
  <si>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</si>
  <si>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</si>
  <si>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</si>
  <si>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</si>
  <si>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</si>
  <si>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</si>
  <si>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</si>
  <si>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</si>
  <si>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</si>
  <si>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</si>
  <si>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</si>
  <si>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</si>
  <si>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</si>
  <si>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</si>
  <si>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</si>
  <si>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</si>
  <si>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</si>
  <si>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</si>
  <si>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</si>
  <si>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</si>
  <si>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</si>
  <si>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</si>
  <si>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</si>
  <si>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</si>
  <si>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</si>
  <si>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</si>
  <si>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</si>
  <si>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</si>
  <si>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</si>
  <si>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</si>
  <si>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</si>
  <si>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</si>
  <si>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</si>
  <si>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</si>
  <si>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</si>
  <si>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</si>
  <si>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</si>
  <si>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</si>
  <si>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</si>
  <si>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</si>
  <si>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</si>
  <si>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</si>
  <si>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</si>
  <si>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</si>
  <si>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</si>
  <si>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</si>
  <si>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</si>
  <si>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</si>
  <si>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</si>
  <si>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</si>
  <si>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</si>
  <si>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</si>
  <si>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</si>
  <si>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</si>
  <si>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</si>
  <si>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</si>
  <si>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</si>
  <si>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</si>
  <si>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</si>
  <si>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</si>
  <si>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</si>
  <si>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</si>
  <si>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</si>
  <si>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</si>
  <si>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</si>
  <si>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</si>
  <si>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</si>
  <si>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</si>
  <si>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</si>
  <si>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</si>
  <si>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</si>
  <si>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</si>
  <si>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</si>
  <si>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</si>
  <si>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</si>
  <si>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</si>
  <si>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</si>
  <si>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</si>
  <si>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</si>
  <si>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</si>
  <si>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</si>
  <si>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</si>
  <si>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</si>
  <si>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</si>
  <si>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</si>
  <si>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</si>
  <si>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</si>
  <si>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</si>
  <si>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</si>
  <si>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</si>
  <si>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</si>
  <si>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</si>
  <si>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</si>
  <si>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</si>
  <si>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</si>
  <si>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</si>
  <si>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</si>
  <si>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</si>
  <si>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</si>
  <si>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</si>
  <si>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</si>
  <si>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</si>
  <si>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</si>
  <si>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</si>
  <si>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</si>
  <si>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</si>
  <si>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</si>
  <si>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</si>
  <si>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</si>
  <si>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</si>
  <si>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</si>
  <si>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</si>
  <si>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</si>
  <si>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</si>
  <si>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</si>
  <si>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</si>
  <si>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</si>
  <si>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</si>
  <si>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</si>
  <si>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</si>
  <si>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</si>
  <si>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</si>
  <si>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</si>
  <si>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</si>
  <si>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</si>
  <si>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</si>
  <si>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</si>
  <si>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</si>
  <si>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</si>
  <si>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</si>
  <si>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</si>
  <si>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</si>
  <si>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</si>
  <si>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</si>
  <si>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</si>
  <si>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</si>
  <si>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</si>
  <si>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</si>
  <si>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</si>
  <si>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</si>
  <si>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</si>
  <si>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</si>
  <si>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</si>
  <si>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</si>
  <si>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</si>
  <si>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</si>
  <si>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</si>
  <si>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</si>
  <si>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</si>
  <si>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</si>
  <si>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</si>
  <si>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</si>
  <si>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</si>
  <si>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</si>
  <si>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</si>
  <si>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</si>
  <si>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</si>
  <si>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</si>
  <si>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</si>
  <si>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</si>
  <si>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</si>
  <si>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</si>
  <si>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</si>
  <si>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</si>
  <si>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</si>
  <si>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</si>
  <si>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</si>
  <si>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</si>
  <si>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</si>
  <si>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</si>
  <si>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</si>
  <si>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</si>
  <si>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</si>
  <si>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</si>
  <si>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</si>
  <si>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</si>
  <si>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</si>
  <si>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</si>
  <si>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</si>
  <si>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</si>
  <si>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</si>
  <si>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</si>
  <si>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</si>
  <si>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</si>
  <si>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</si>
  <si>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</si>
  <si>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</si>
  <si>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</si>
  <si>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</si>
  <si>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</si>
  <si>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</si>
  <si>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</si>
  <si>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</si>
  <si>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</si>
  <si>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</si>
  <si>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</si>
  <si>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</si>
  <si>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</si>
  <si>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</si>
  <si>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</si>
  <si>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</si>
  <si>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</si>
  <si>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</si>
  <si>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</si>
  <si>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</si>
  <si>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</si>
  <si>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</si>
  <si>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</si>
  <si>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</si>
  <si>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</si>
  <si>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</si>
  <si>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</si>
  <si>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</si>
  <si>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</si>
  <si>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</si>
  <si>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</si>
  <si>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</si>
  <si>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</si>
  <si>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</si>
  <si>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</si>
  <si>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</si>
  <si>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</si>
  <si>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</si>
  <si>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</si>
  <si>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</si>
  <si>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</si>
  <si>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</si>
  <si>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</si>
  <si>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</si>
  <si>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</si>
  <si>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</si>
  <si>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</si>
  <si>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</si>
  <si>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</si>
  <si>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</si>
  <si>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</si>
  <si>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</si>
  <si>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</si>
  <si>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</si>
  <si>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</si>
  <si>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</si>
  <si>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</si>
  <si>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</si>
  <si>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</si>
  <si>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</si>
  <si>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</si>
  <si>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</si>
  <si>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</si>
  <si>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</si>
  <si>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</si>
  <si>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</si>
  <si>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</si>
  <si>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</si>
  <si>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</si>
  <si>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</si>
  <si>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</si>
  <si>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</si>
  <si>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</si>
  <si>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</si>
  <si>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</si>
  <si>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</si>
  <si>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</si>
  <si>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</si>
  <si>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</si>
  <si>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</si>
  <si>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</si>
  <si>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</si>
  <si>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</si>
  <si>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</si>
  <si>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</si>
  <si>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</si>
  <si>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</si>
  <si>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</si>
  <si>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</si>
  <si>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</si>
  <si>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</si>
  <si>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</si>
  <si>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</si>
  <si>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</si>
  <si>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</si>
  <si>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</si>
  <si>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</si>
  <si>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</si>
  <si>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</si>
  <si>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</si>
  <si>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</si>
  <si>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</si>
  <si>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</si>
  <si>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</si>
  <si>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</si>
  <si>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</si>
  <si>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</si>
  <si>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</si>
  <si>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</si>
  <si>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</si>
  <si>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</si>
  <si>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</si>
  <si>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</si>
  <si>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</si>
  <si>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</si>
  <si>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</si>
  <si>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</si>
  <si>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</si>
  <si>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</si>
  <si>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</si>
  <si>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</si>
  <si>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</si>
  <si>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</si>
  <si>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</si>
  <si>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</si>
  <si>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</si>
  <si>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</si>
  <si>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</si>
  <si>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</si>
  <si>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</si>
  <si>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</si>
  <si>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</si>
  <si>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</si>
  <si>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</si>
  <si>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</si>
  <si>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</si>
  <si>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</si>
  <si>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</si>
  <si>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</si>
  <si>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</si>
  <si>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</si>
  <si>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</si>
  <si>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</si>
  <si>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</si>
  <si>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</si>
  <si>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</si>
  <si>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</si>
  <si>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</si>
  <si>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</si>
  <si>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</si>
  <si>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</si>
  <si>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</si>
  <si>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</si>
  <si>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</si>
  <si>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</si>
  <si>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</si>
  <si>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</si>
  <si>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</si>
  <si>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</si>
  <si>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</si>
  <si>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</si>
  <si>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</si>
  <si>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</si>
  <si>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</si>
  <si>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</si>
  <si>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</si>
  <si>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</si>
  <si>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</si>
  <si>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</si>
  <si>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</si>
  <si>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</si>
  <si>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</si>
  <si>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</si>
  <si>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</si>
  <si>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</si>
  <si>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</si>
  <si>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</si>
  <si>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</si>
  <si>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</si>
  <si>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</si>
  <si>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</si>
  <si>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</si>
  <si>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</si>
  <si>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</si>
  <si>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</si>
  <si>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</si>
  <si>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</si>
  <si>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</si>
  <si>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</si>
  <si>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</si>
  <si>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</si>
  <si>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</si>
  <si>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</si>
  <si>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</si>
  <si>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</si>
  <si>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</si>
  <si>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</si>
  <si>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</si>
  <si>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</si>
  <si>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</si>
  <si>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</si>
  <si>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</si>
  <si>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</si>
  <si>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</si>
  <si>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</si>
  <si>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</si>
  <si>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</si>
  <si>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</si>
  <si>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</si>
  <si>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</si>
  <si>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</si>
  <si>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</si>
  <si>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</si>
  <si>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</si>
  <si>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</si>
  <si>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</si>
  <si>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</si>
  <si>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</si>
  <si>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</si>
  <si>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</si>
  <si>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</si>
  <si>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</si>
  <si>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</si>
  <si>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</si>
  <si>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</si>
  <si>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</si>
  <si>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</si>
  <si>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</si>
  <si>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</si>
  <si>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</si>
  <si>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</si>
  <si>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</si>
  <si>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</si>
  <si>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</si>
  <si>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</si>
  <si>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</si>
  <si>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</si>
  <si>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</si>
  <si>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</si>
  <si>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</si>
  <si>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</si>
  <si>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</si>
  <si>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</si>
  <si>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</si>
  <si>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</si>
  <si>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</si>
  <si>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</si>
  <si>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</si>
  <si>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</si>
  <si>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</si>
  <si>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</si>
  <si>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</si>
  <si>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</si>
  <si>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</si>
  <si>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</si>
  <si>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</si>
  <si>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</si>
  <si>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</si>
  <si>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</si>
  <si>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</si>
  <si>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</si>
  <si>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</si>
  <si>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</si>
  <si>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</si>
  <si>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</si>
  <si>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</si>
  <si>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</si>
  <si>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</si>
  <si>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</si>
  <si>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</si>
  <si>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</si>
  <si>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</si>
  <si>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</si>
  <si>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</si>
  <si>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</si>
  <si>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</si>
  <si>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</si>
  <si>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</si>
  <si>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</si>
  <si>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</si>
  <si>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</si>
  <si>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</si>
  <si>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</si>
  <si>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</si>
  <si>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</si>
  <si>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</si>
  <si>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</si>
  <si>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</si>
  <si>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</si>
  <si>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</si>
  <si>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</si>
  <si>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</si>
  <si>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</si>
  <si>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</si>
  <si>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</si>
  <si>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</si>
  <si>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</si>
  <si>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</si>
  <si>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</si>
  <si>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</si>
  <si>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</si>
  <si>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</si>
  <si>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</si>
  <si>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</si>
  <si>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</si>
  <si>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</si>
  <si>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</si>
  <si>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</si>
  <si>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</si>
  <si>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</si>
  <si>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</si>
  <si>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</si>
  <si>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</si>
  <si>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</si>
  <si>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</si>
  <si>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</si>
  <si>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</si>
  <si>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</si>
  <si>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</si>
  <si>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</si>
  <si>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</si>
  <si>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</si>
  <si>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</si>
  <si>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</si>
  <si>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</si>
  <si>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</si>
  <si>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</si>
  <si>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</si>
  <si>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</si>
  <si>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</si>
  <si>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</si>
  <si>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</si>
  <si>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</si>
  <si>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</si>
  <si>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</si>
  <si>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</si>
  <si>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</si>
  <si>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</si>
  <si>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</si>
  <si>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</si>
  <si>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</si>
  <si>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</si>
  <si>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</si>
  <si>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</si>
  <si>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</si>
  <si>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</si>
  <si>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</si>
  <si>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</si>
  <si>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</si>
  <si>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</si>
  <si>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</si>
  <si>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</si>
  <si>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</si>
  <si>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</si>
  <si>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</si>
  <si>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</si>
  <si>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</si>
  <si>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</si>
  <si>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</si>
  <si>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</si>
  <si>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</si>
  <si>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</si>
  <si>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</si>
  <si>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</si>
  <si>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</si>
  <si>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</si>
  <si>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</si>
  <si>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</si>
  <si>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</si>
  <si>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</si>
  <si>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</si>
  <si>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</si>
  <si>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</si>
  <si>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</si>
  <si>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</si>
  <si>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</si>
  <si>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</si>
  <si>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</si>
  <si>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</si>
  <si>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</si>
  <si>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</si>
  <si>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</si>
  <si>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</si>
  <si>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</si>
  <si>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</si>
  <si>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</si>
  <si>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</si>
  <si>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</si>
  <si>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</si>
  <si>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</si>
  <si>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</si>
  <si>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</si>
  <si>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</si>
  <si>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</si>
  <si>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</si>
  <si>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</si>
  <si>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</si>
  <si>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</si>
  <si>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</si>
  <si>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</si>
  <si>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</si>
  <si>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</si>
  <si>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</si>
  <si>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</si>
  <si>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</si>
  <si>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</si>
  <si>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</si>
  <si>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</si>
  <si>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</si>
  <si>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</si>
  <si>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</si>
  <si>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</si>
  <si>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</si>
  <si>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</si>
  <si>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</si>
  <si>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</si>
  <si>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</si>
  <si>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</si>
  <si>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</si>
  <si>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</si>
  <si>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</si>
  <si>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</si>
  <si>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</si>
  <si>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</si>
  <si>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</si>
  <si>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</si>
  <si>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</si>
  <si>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</si>
  <si>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</si>
  <si>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</si>
  <si>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</si>
  <si>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</si>
  <si>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</si>
  <si>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</si>
  <si>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</si>
  <si>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</si>
  <si>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</si>
  <si>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</si>
  <si>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</si>
  <si>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</si>
  <si>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</si>
  <si>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</si>
  <si>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</si>
  <si>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</si>
  <si>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</si>
  <si>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</si>
  <si>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</si>
  <si>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</si>
  <si>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</si>
  <si>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</si>
  <si>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</si>
  <si>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</si>
  <si>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</si>
  <si>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</si>
  <si>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</si>
  <si>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</si>
  <si>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</si>
  <si>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</si>
  <si>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</si>
  <si>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</si>
  <si>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</si>
  <si>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</si>
  <si>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</si>
  <si>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</si>
  <si>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</si>
  <si>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</si>
  <si>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</si>
  <si>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</si>
  <si>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</si>
  <si>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</si>
  <si>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</si>
  <si>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</si>
  <si>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</si>
  <si>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</si>
  <si>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</si>
  <si>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</si>
  <si>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</si>
  <si>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</si>
  <si>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</si>
  <si>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</si>
  <si>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</si>
  <si>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</si>
  <si>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</si>
  <si>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</si>
  <si>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</si>
  <si>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</si>
  <si>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</si>
  <si>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</si>
  <si>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</si>
  <si>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</si>
  <si>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</si>
  <si>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</si>
  <si>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</si>
  <si>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</si>
  <si>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</si>
  <si>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</si>
  <si>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</si>
  <si>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</si>
  <si>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</si>
  <si>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</si>
  <si>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</si>
  <si>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</si>
  <si>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</si>
  <si>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</si>
  <si>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</si>
  <si>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</si>
  <si>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</si>
  <si>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</si>
  <si>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</si>
  <si>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</si>
  <si>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</si>
  <si>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</si>
  <si>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</si>
  <si>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</si>
  <si>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</si>
  <si>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</si>
  <si>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</si>
  <si>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</si>
  <si>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</si>
  <si>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</si>
  <si>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</si>
  <si>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</si>
  <si>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</si>
  <si>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</si>
  <si>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</si>
  <si>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</si>
  <si>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</si>
  <si>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</si>
  <si>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</si>
  <si>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</si>
  <si>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</si>
  <si>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</si>
  <si>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</si>
  <si>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</si>
  <si>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</si>
  <si>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</si>
  <si>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</si>
  <si>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</si>
  <si>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</si>
  <si>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</si>
  <si>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</si>
  <si>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</si>
  <si>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</si>
  <si>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</si>
  <si>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</si>
  <si>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</si>
  <si>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</si>
  <si>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</si>
  <si>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</si>
  <si>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</si>
  <si>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</si>
  <si>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</si>
  <si>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</si>
  <si>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</si>
  <si>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</si>
  <si>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</si>
  <si>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</si>
  <si>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</si>
  <si>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</si>
  <si>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</si>
  <si>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</si>
  <si>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</si>
  <si>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</si>
  <si>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</si>
  <si>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</si>
  <si>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</si>
  <si>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</si>
  <si>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</si>
  <si>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</si>
  <si>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</si>
  <si>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</si>
  <si>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</si>
  <si>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</si>
  <si>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</si>
  <si>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</si>
  <si>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</si>
  <si>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</si>
  <si>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</si>
  <si>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</si>
  <si>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</si>
  <si>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</si>
  <si>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</si>
  <si>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</si>
  <si>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</si>
  <si>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</si>
  <si>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</si>
  <si>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</si>
  <si>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</si>
  <si>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</si>
  <si>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</si>
  <si>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</si>
  <si>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</si>
  <si>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</si>
  <si>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</si>
  <si>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</si>
  <si>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</si>
  <si>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</si>
  <si>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</si>
  <si>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</si>
  <si>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</si>
  <si>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</si>
  <si>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</si>
  <si>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</si>
  <si>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</si>
  <si>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</si>
  <si>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</si>
  <si>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</si>
  <si>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</si>
  <si>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</si>
  <si>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</si>
  <si>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</si>
  <si>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</si>
  <si>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</si>
  <si>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</si>
  <si>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</si>
  <si>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</si>
  <si>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</si>
  <si>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</si>
  <si>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</si>
  <si>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</si>
  <si>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</si>
  <si>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</si>
  <si>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</si>
  <si>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</si>
  <si>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</si>
  <si>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</si>
  <si>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</si>
  <si>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</si>
  <si>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</si>
  <si>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</si>
  <si>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</si>
  <si>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</si>
  <si>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</si>
  <si>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</si>
  <si>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</si>
  <si>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</si>
  <si>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</si>
  <si>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</si>
  <si>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</si>
  <si>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</si>
  <si>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</si>
  <si>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</si>
  <si>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</si>
  <si>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</si>
  <si>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</si>
  <si>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</si>
  <si>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</si>
  <si>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</si>
  <si>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</si>
  <si>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</si>
  <si>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</si>
  <si>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</si>
  <si>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</si>
  <si>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</si>
  <si>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</si>
  <si>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</si>
  <si>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</si>
  <si>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</si>
  <si>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</si>
  <si>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</si>
  <si>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</si>
  <si>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</si>
  <si>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</si>
  <si>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</si>
  <si>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</si>
  <si>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</si>
  <si>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</si>
  <si>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</si>
  <si>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</si>
  <si>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</si>
  <si>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</si>
  <si>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</si>
  <si>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</si>
  <si>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</si>
  <si>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</si>
  <si>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</si>
  <si>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</si>
  <si>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</si>
  <si>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</si>
  <si>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</si>
  <si>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</si>
  <si>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</si>
  <si>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</si>
  <si>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</si>
  <si>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</si>
  <si>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</si>
  <si>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</si>
  <si>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</si>
  <si>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</si>
  <si>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</si>
  <si>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</si>
  <si>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</si>
  <si>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</si>
  <si>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</si>
  <si>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</si>
  <si>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</si>
  <si>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</si>
  <si>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</si>
  <si>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</si>
  <si>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</si>
  <si>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</si>
  <si>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</si>
  <si>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</si>
  <si>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</si>
  <si>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</si>
  <si>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</si>
  <si>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</si>
  <si>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</si>
  <si>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</si>
  <si>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</si>
  <si>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</si>
  <si>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</si>
  <si>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</si>
  <si>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</si>
  <si>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</si>
  <si>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</si>
  <si>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</si>
  <si>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</si>
  <si>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</si>
  <si>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</si>
  <si>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</si>
  <si>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</si>
  <si>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</si>
  <si>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</si>
  <si>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</si>
  <si>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</si>
  <si>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</si>
  <si>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</si>
  <si>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</si>
  <si>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</si>
  <si>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</si>
  <si>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</si>
  <si>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</si>
  <si>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</si>
  <si>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</si>
  <si>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</si>
  <si>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</si>
  <si>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</si>
  <si>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</si>
  <si>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</si>
  <si>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</si>
  <si>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</si>
  <si>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</si>
  <si>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</si>
  <si>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</si>
  <si>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</si>
  <si>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</si>
  <si>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</si>
  <si>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</si>
  <si>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</si>
  <si>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</si>
  <si>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</si>
  <si>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</si>
  <si>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</si>
  <si>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</si>
  <si>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</si>
  <si>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</si>
  <si>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</si>
  <si>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</si>
  <si>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</si>
  <si>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</si>
  <si>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</si>
  <si>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</si>
  <si>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</si>
  <si>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</si>
  <si>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</si>
  <si>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</si>
  <si>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</si>
  <si>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</si>
  <si>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</si>
  <si>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</si>
  <si>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</si>
  <si>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</si>
  <si>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</si>
  <si>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</si>
  <si>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</si>
  <si>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</si>
  <si>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</si>
  <si>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</si>
  <si>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</si>
  <si>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</si>
  <si>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</si>
  <si>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</si>
  <si>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</si>
  <si>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</si>
  <si>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</si>
  <si>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</si>
  <si>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</si>
  <si>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</si>
  <si>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</si>
  <si>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</si>
  <si>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</si>
  <si>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</si>
  <si>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</si>
  <si>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</si>
  <si>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</si>
  <si>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</si>
  <si>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</si>
  <si>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</si>
  <si>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</si>
  <si>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</si>
  <si>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</si>
  <si>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</si>
  <si>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</si>
  <si>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</si>
  <si>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</si>
  <si>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</si>
  <si>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</si>
  <si>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</si>
  <si>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</si>
  <si>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</si>
  <si>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</si>
  <si>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</si>
  <si>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</si>
  <si>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</si>
  <si>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</si>
  <si>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</si>
  <si>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</si>
  <si>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</si>
  <si>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</si>
  <si>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</si>
  <si>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</si>
  <si>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</si>
  <si>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</si>
  <si>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</si>
  <si>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</si>
  <si>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</si>
  <si>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</si>
  <si>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</si>
  <si>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</si>
  <si>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</si>
  <si>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</si>
  <si>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</si>
  <si>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</si>
  <si>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</si>
  <si>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</si>
  <si>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</si>
  <si>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</si>
  <si>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</si>
  <si>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</si>
  <si>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</si>
  <si>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</si>
  <si>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</si>
  <si>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</si>
  <si>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</si>
  <si>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</si>
  <si>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</si>
  <si>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</si>
  <si>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</si>
  <si>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</si>
  <si>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</si>
  <si>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</si>
  <si>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</si>
  <si>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</si>
  <si>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</si>
  <si>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</si>
  <si>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</si>
  <si>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</si>
  <si>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</si>
  <si>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</si>
  <si>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</si>
  <si>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</si>
  <si>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</si>
  <si>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</si>
  <si>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</si>
  <si>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</si>
  <si>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</si>
  <si>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</si>
  <si>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</si>
  <si>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</si>
  <si>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</si>
  <si>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</si>
  <si>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</si>
  <si>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</si>
  <si>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</si>
  <si>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</si>
  <si>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</si>
  <si>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</si>
  <si>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</si>
  <si>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</si>
  <si>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</si>
  <si>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</si>
  <si>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</si>
  <si>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</si>
  <si>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</si>
  <si>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</si>
  <si>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</si>
  <si>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</si>
  <si>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</si>
  <si>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</si>
  <si>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</si>
  <si>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</si>
  <si>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</si>
  <si>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</si>
  <si>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</si>
  <si>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</si>
  <si>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</si>
  <si>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</si>
  <si>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</si>
  <si>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</si>
  <si>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</si>
  <si>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</si>
  <si>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</si>
  <si>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</si>
  <si>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</si>
  <si>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</si>
  <si>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</si>
  <si>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</si>
  <si>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</si>
  <si>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</si>
  <si>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</si>
  <si>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</si>
  <si>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</si>
  <si>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</si>
  <si>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</si>
  <si>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</si>
  <si>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</si>
  <si>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</si>
  <si>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</si>
  <si>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</si>
  <si>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</si>
  <si>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</si>
  <si>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</si>
  <si>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</si>
  <si>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</si>
  <si>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</si>
  <si>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</si>
  <si>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</si>
  <si>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</si>
  <si>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</si>
  <si>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</si>
  <si>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</si>
  <si>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</si>
  <si>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</si>
  <si>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</si>
  <si>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</si>
  <si>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</si>
  <si>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</si>
  <si>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</si>
  <si>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</si>
  <si>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</si>
  <si>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</si>
  <si>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</si>
  <si>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</si>
  <si>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</si>
  <si>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</si>
  <si>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</si>
  <si>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</si>
  <si>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</si>
  <si>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</si>
  <si>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</si>
  <si>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</si>
  <si>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</si>
  <si>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</si>
  <si>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</si>
  <si>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</si>
  <si>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</si>
  <si>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</si>
  <si>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</si>
  <si>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</si>
  <si>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</si>
  <si>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</si>
  <si>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</si>
  <si>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</si>
  <si>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</si>
  <si>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</si>
  <si>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</si>
  <si>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</si>
  <si>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</si>
  <si>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</si>
  <si>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</si>
  <si>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</si>
  <si>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</si>
  <si>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</si>
  <si>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</si>
  <si>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</si>
  <si>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</si>
  <si>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</si>
  <si>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</si>
  <si>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</si>
  <si>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</si>
  <si>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</si>
  <si>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</si>
  <si>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</si>
  <si>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</si>
  <si>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</si>
  <si>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</si>
  <si>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</si>
  <si>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</si>
  <si>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</si>
  <si>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</si>
  <si>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</si>
  <si>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</si>
  <si>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</si>
  <si>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</si>
  <si>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</si>
  <si>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</si>
  <si>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</si>
  <si>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</si>
  <si>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</si>
  <si>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</si>
  <si>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</si>
  <si>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</si>
  <si>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</si>
  <si>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</si>
  <si>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</si>
  <si>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</si>
  <si>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</si>
  <si>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</si>
  <si>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</si>
  <si>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</si>
  <si>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</si>
  <si>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</si>
  <si>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</si>
  <si>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</si>
  <si>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</si>
  <si>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</si>
  <si>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</si>
  <si>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</si>
  <si>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</si>
  <si>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</si>
  <si>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</si>
  <si>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</si>
  <si>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</si>
  <si>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</si>
  <si>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</si>
  <si>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</si>
  <si>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</si>
  <si>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</si>
  <si>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</si>
  <si>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</si>
  <si>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</si>
  <si>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</si>
  <si>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</si>
  <si>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</si>
  <si>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</si>
  <si>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</si>
  <si>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</si>
  <si>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</si>
  <si>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</si>
  <si>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</si>
  <si>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</si>
  <si>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</si>
  <si>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</si>
  <si>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</si>
  <si>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</si>
  <si>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</si>
  <si>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</si>
  <si>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</si>
  <si>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</si>
  <si>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</si>
  <si>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</si>
  <si>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</si>
  <si>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</si>
  <si>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</si>
  <si>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</si>
  <si>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</si>
  <si>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</si>
  <si>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</si>
  <si>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</si>
  <si>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</si>
  <si>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</si>
  <si>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</si>
  <si>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</si>
  <si>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</si>
  <si>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</si>
  <si>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</si>
  <si>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</si>
  <si>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</si>
  <si>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</si>
  <si>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</si>
  <si>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</si>
  <si>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</si>
  <si>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</si>
  <si>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</si>
  <si>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</si>
  <si>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</si>
  <si>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</si>
  <si>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</si>
  <si>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</si>
  <si>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</si>
  <si>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</si>
  <si>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</si>
  <si>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</si>
  <si>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</si>
  <si>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</si>
  <si>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</si>
  <si>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</si>
  <si>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</si>
  <si>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</si>
  <si>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</si>
  <si>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</si>
  <si>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</si>
  <si>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</si>
  <si>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</si>
  <si>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</si>
  <si>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</si>
  <si>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</si>
  <si>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</si>
  <si>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</si>
  <si>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</si>
  <si>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</si>
  <si>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</si>
  <si>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</si>
  <si>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</si>
  <si>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</si>
  <si>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</si>
  <si>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</si>
  <si>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</si>
  <si>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</si>
  <si>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</si>
  <si>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</si>
  <si>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</si>
  <si>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</si>
  <si>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</si>
  <si>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</si>
  <si>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</si>
  <si>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</si>
  <si>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</si>
  <si>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</si>
  <si>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</si>
  <si>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</si>
  <si>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</si>
  <si>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</si>
  <si>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</si>
  <si>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</si>
  <si>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</si>
  <si>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</si>
  <si>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</si>
  <si>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</si>
  <si>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</si>
  <si>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</si>
  <si>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</si>
  <si>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</si>
  <si>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</si>
  <si>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</si>
  <si>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</si>
  <si>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</si>
  <si>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</si>
  <si>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</si>
  <si>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</si>
  <si>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</si>
  <si>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</si>
  <si>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</si>
  <si>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</si>
  <si>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</si>
  <si>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</si>
  <si>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</si>
  <si>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</si>
  <si>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</si>
  <si>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</si>
  <si>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</si>
  <si>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</si>
  <si>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</si>
  <si>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</si>
  <si>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</si>
  <si>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</si>
  <si>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</si>
  <si>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</si>
  <si>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</si>
  <si>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</si>
  <si>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</si>
  <si>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</si>
  <si>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</si>
  <si>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</si>
  <si>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</si>
  <si>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</si>
  <si>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</si>
  <si>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</si>
  <si>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</si>
  <si>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</si>
  <si>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</si>
  <si>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</si>
  <si>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</si>
  <si>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</si>
  <si>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</si>
  <si>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</si>
  <si>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</si>
  <si>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</si>
  <si>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</si>
  <si>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</si>
  <si>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</si>
  <si>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</si>
  <si>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</si>
  <si>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</si>
  <si>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</si>
  <si>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</si>
  <si>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</si>
  <si>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</si>
  <si>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</si>
  <si>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</si>
  <si>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</si>
  <si>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</si>
  <si>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</si>
  <si>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</si>
  <si>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</si>
  <si>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</si>
  <si>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</si>
  <si>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</si>
  <si>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</si>
  <si>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</si>
  <si>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</si>
  <si>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</si>
  <si>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</si>
  <si>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</si>
  <si>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</si>
  <si>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</si>
  <si>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</si>
  <si>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</si>
  <si>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</si>
  <si>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</si>
  <si>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</si>
  <si>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</si>
  <si>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</si>
  <si>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</si>
  <si>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</si>
  <si>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</si>
  <si>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</si>
  <si>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</si>
  <si>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</si>
  <si>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</si>
  <si>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</si>
  <si>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</si>
  <si>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</si>
  <si>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</si>
  <si>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</si>
  <si>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</si>
  <si>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</si>
  <si>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</si>
  <si>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</si>
  <si>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</si>
  <si>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</si>
  <si>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</si>
  <si>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</si>
  <si>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</si>
  <si>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</si>
  <si>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</si>
  <si>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</si>
  <si>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</si>
  <si>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</si>
  <si>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</si>
  <si>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</si>
  <si>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</si>
  <si>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</si>
  <si>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</si>
  <si>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</si>
  <si>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</si>
  <si>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</si>
  <si>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</si>
  <si>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</si>
  <si>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</si>
  <si>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</si>
  <si>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</si>
  <si>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</si>
  <si>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</si>
  <si>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</si>
  <si>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</si>
  <si>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</si>
  <si>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</si>
  <si>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</si>
  <si>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</si>
  <si>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</si>
  <si>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</si>
  <si>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</si>
  <si>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</si>
  <si>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</si>
  <si>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</si>
  <si>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</si>
  <si>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</si>
  <si>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</si>
  <si>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</si>
  <si>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</si>
  <si>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</si>
  <si>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</si>
  <si>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</si>
  <si>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</si>
  <si>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</si>
  <si>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</si>
  <si>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</si>
  <si>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</si>
  <si>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</si>
  <si>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</si>
  <si>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</si>
  <si>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</si>
  <si>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</si>
  <si>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</si>
  <si>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</si>
  <si>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</si>
  <si>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</si>
  <si>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</si>
  <si>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</si>
  <si>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</si>
  <si>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</si>
  <si>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</si>
  <si>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</si>
  <si>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</si>
  <si>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</si>
  <si>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</si>
  <si>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</si>
  <si>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</si>
  <si>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</si>
  <si>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</si>
  <si>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</si>
  <si>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</si>
  <si>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</si>
  <si>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</si>
  <si>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</si>
  <si>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</si>
  <si>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</si>
  <si>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</si>
  <si>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</si>
  <si>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</si>
  <si>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</si>
  <si>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</si>
  <si>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</si>
  <si>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</si>
  <si>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</si>
  <si>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</si>
  <si>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</si>
  <si>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</si>
  <si>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</si>
  <si>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</si>
  <si>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</si>
  <si>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</si>
  <si>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</si>
  <si>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</si>
  <si>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</si>
  <si>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</si>
  <si>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</si>
  <si>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</si>
  <si>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</si>
  <si>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</si>
  <si>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</si>
  <si>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</si>
  <si>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</si>
  <si>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</si>
  <si>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</si>
  <si>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</si>
  <si>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</si>
  <si>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</si>
  <si>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</si>
  <si>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</si>
  <si>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</si>
  <si>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</si>
  <si>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</si>
  <si>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</si>
  <si>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</si>
  <si>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</si>
  <si>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</si>
  <si>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</si>
  <si>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</si>
  <si>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</si>
  <si>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</si>
  <si>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</si>
  <si>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</si>
  <si>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</si>
  <si>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</si>
  <si>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</si>
  <si>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</si>
  <si>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</si>
  <si>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</si>
  <si>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</si>
  <si>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</si>
  <si>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</si>
  <si>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</si>
  <si>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</si>
  <si>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</si>
  <si>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</si>
  <si>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</si>
  <si>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</si>
  <si>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</si>
  <si>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</si>
  <si>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</si>
  <si>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</si>
  <si>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</si>
  <si>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</si>
  <si>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</si>
  <si>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</si>
  <si>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</si>
  <si>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</si>
  <si>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</si>
  <si>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</si>
  <si>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</si>
  <si>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</si>
  <si>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</si>
  <si>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</si>
  <si>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</si>
  <si>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</si>
  <si>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</si>
  <si>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</si>
  <si>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</si>
  <si>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</si>
  <si>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</si>
  <si>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</si>
  <si>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</si>
  <si>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</si>
  <si>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</si>
  <si>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</si>
  <si>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</si>
  <si>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</si>
  <si>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</si>
  <si>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</si>
  <si>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</si>
  <si>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</si>
  <si>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</si>
  <si>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</si>
  <si>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</si>
  <si>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</si>
  <si>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</si>
  <si>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</si>
  <si>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</si>
  <si>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</si>
  <si>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</si>
  <si>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</si>
  <si>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</si>
  <si>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</si>
  <si>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</si>
  <si>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</si>
  <si>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</si>
  <si>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</si>
  <si>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</si>
  <si>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</si>
  <si>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</si>
  <si>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</si>
  <si>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</si>
  <si>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</si>
  <si>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</si>
  <si>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</si>
  <si>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</si>
  <si>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</si>
  <si>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</si>
  <si>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</si>
  <si>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</si>
  <si>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</si>
  <si>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</si>
  <si>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</si>
  <si>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</si>
  <si>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</si>
  <si>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</si>
  <si>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</si>
  <si>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</si>
  <si>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</si>
  <si>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</si>
  <si>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</si>
  <si>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</si>
  <si>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</si>
  <si>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</si>
  <si>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</si>
  <si>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</si>
  <si>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</si>
  <si>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</si>
  <si>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</si>
  <si>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</si>
  <si>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</si>
  <si>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</si>
  <si>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</si>
  <si>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</si>
  <si>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</si>
  <si>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</si>
  <si>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</si>
  <si>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</si>
  <si>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</si>
  <si>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</si>
  <si>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</si>
  <si>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</si>
  <si>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</si>
  <si>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</si>
  <si>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</si>
  <si>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</si>
  <si>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</si>
  <si>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</si>
  <si>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</si>
  <si>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</si>
  <si>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</si>
  <si>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</si>
  <si>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</si>
  <si>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</si>
  <si>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</si>
  <si>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</si>
  <si>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</si>
  <si>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</si>
  <si>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</si>
  <si>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</si>
  <si>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</si>
  <si>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</si>
  <si>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</si>
  <si>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</si>
  <si>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</si>
  <si>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</si>
  <si>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</si>
  <si>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</si>
  <si>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</si>
  <si>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</si>
  <si>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</si>
  <si>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</si>
  <si>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</si>
  <si>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</si>
  <si>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</si>
  <si>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</si>
  <si>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</si>
  <si>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</si>
  <si>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</si>
  <si>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</si>
  <si>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</si>
  <si>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</si>
  <si>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</si>
  <si>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</si>
  <si>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</si>
  <si>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</si>
  <si>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</si>
  <si>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</si>
  <si>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</si>
  <si>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</si>
  <si>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</si>
  <si>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</si>
  <si>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</si>
  <si>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</si>
  <si>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</si>
  <si>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</si>
  <si>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</si>
  <si>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</si>
  <si>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</si>
  <si>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</si>
  <si>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</si>
  <si>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</si>
  <si>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</si>
  <si>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</si>
  <si>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</si>
  <si>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</si>
  <si>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</si>
  <si>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</si>
  <si>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</si>
  <si>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</si>
  <si>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</si>
  <si>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</si>
  <si>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</si>
  <si>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</si>
  <si>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</si>
  <si>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</si>
  <si>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</si>
  <si>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</si>
  <si>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</si>
  <si>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</si>
  <si>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</si>
  <si>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</si>
  <si>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</si>
  <si>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</si>
  <si>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</si>
  <si>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</si>
  <si>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</si>
  <si>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</si>
  <si>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</si>
  <si>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</si>
  <si>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</si>
  <si>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</si>
  <si>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</si>
  <si>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</si>
  <si>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</si>
  <si>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</si>
  <si>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</si>
  <si>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</si>
  <si>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</si>
  <si>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</si>
  <si>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</si>
  <si>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</si>
  <si>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</si>
  <si>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</si>
  <si>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</si>
  <si>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</si>
  <si>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</si>
  <si>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</si>
  <si>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</si>
  <si>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</si>
  <si>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</si>
  <si>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</si>
  <si>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</si>
  <si>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</si>
  <si>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</si>
  <si>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</si>
  <si>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</si>
  <si>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</si>
  <si>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</si>
  <si>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</si>
  <si>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</si>
  <si>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</si>
  <si>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</si>
  <si>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</si>
  <si>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</si>
  <si>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</si>
  <si>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</si>
  <si>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</si>
  <si>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</si>
  <si>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</si>
  <si>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</si>
  <si>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</si>
  <si>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</si>
  <si>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</si>
  <si>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</si>
  <si>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</si>
  <si>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</si>
  <si>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</si>
  <si>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</si>
  <si>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</si>
  <si>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</si>
  <si>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</si>
  <si>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</si>
  <si>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</si>
  <si>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</si>
  <si>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</si>
  <si>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</si>
  <si>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</si>
  <si>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</si>
  <si>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</si>
  <si>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</si>
  <si>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</si>
  <si>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</si>
  <si>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</si>
  <si>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</si>
  <si>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</si>
  <si>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</si>
  <si>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</si>
  <si>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</si>
  <si>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</si>
  <si>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</si>
  <si>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</si>
  <si>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</si>
  <si>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</si>
  <si>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</si>
  <si>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</si>
  <si>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</si>
  <si>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</si>
  <si>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</si>
  <si>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</si>
  <si>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</si>
  <si>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</si>
  <si>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</si>
  <si>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</si>
  <si>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</si>
  <si>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</si>
  <si>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</si>
  <si>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</si>
  <si>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</si>
  <si>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</si>
  <si>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</si>
  <si>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</si>
  <si>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</si>
  <si>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</si>
  <si>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</si>
  <si>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</si>
  <si>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</si>
  <si>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</si>
  <si>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</si>
  <si>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</si>
  <si>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</si>
  <si>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</si>
  <si>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</si>
  <si>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</si>
  <si>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</si>
  <si>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</si>
  <si>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</si>
  <si>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</si>
  <si>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</si>
  <si>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</si>
  <si>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</si>
  <si>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</si>
  <si>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</si>
  <si>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</si>
  <si>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</si>
  <si>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</si>
  <si>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</si>
  <si>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</si>
  <si>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</si>
  <si>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</si>
  <si>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</si>
  <si>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</si>
  <si>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</si>
  <si>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</si>
  <si>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</si>
  <si>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</si>
  <si>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</si>
  <si>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</si>
  <si>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</si>
  <si>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</si>
  <si>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</si>
  <si>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</si>
  <si>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</si>
  <si>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</si>
  <si>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</si>
  <si>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</si>
  <si>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</si>
  <si>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</si>
  <si>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</si>
  <si>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</si>
  <si>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</si>
  <si>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</si>
  <si>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</si>
  <si>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</si>
  <si>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</si>
  <si>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</si>
  <si>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</si>
  <si>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</si>
  <si>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</si>
  <si>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</si>
  <si>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</si>
  <si>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</si>
  <si>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</si>
  <si>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</si>
  <si>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</si>
  <si>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</si>
  <si>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</si>
  <si>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</si>
  <si>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</si>
  <si>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</si>
  <si>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</si>
  <si>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</si>
  <si>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</si>
  <si>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</si>
  <si>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</si>
  <si>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</si>
  <si>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</si>
  <si>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</si>
  <si>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</si>
  <si>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</si>
  <si>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</si>
  <si>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</si>
  <si>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</si>
  <si>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</si>
  <si>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</si>
  <si>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</si>
  <si>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</si>
  <si>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</si>
  <si>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</si>
  <si>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</si>
  <si>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</si>
  <si>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</si>
  <si>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</si>
  <si>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</si>
  <si>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</si>
  <si>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</si>
  <si>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</si>
  <si>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</si>
  <si>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</si>
  <si>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</si>
  <si>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</si>
  <si>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</si>
  <si>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</si>
  <si>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</si>
  <si>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</si>
  <si>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</si>
  <si>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</si>
  <si>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</si>
  <si>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</si>
  <si>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</si>
  <si>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</si>
  <si>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</si>
  <si>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</si>
  <si>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</si>
  <si>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</si>
  <si>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</si>
  <si>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</si>
  <si>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</si>
  <si>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</si>
  <si>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</si>
  <si>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</si>
  <si>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</si>
  <si>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</si>
  <si>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</si>
  <si>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</si>
  <si>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</si>
  <si>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</si>
  <si>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</si>
  <si>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</si>
  <si>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</si>
  <si>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</si>
  <si>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</si>
  <si>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</si>
  <si>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</si>
  <si>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</si>
  <si>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</si>
  <si>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</si>
  <si>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</si>
  <si>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</si>
  <si>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</si>
  <si>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</si>
  <si>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</si>
  <si>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</si>
  <si>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</si>
  <si>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</si>
  <si>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</si>
  <si>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</si>
  <si>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</si>
  <si>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</si>
  <si>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</si>
  <si>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</si>
  <si>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</si>
  <si>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</si>
  <si>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</si>
  <si>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</si>
  <si>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</si>
  <si>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</si>
  <si>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</si>
  <si>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</si>
  <si>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</si>
  <si>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</si>
  <si>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</si>
  <si>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</si>
  <si>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</si>
  <si>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</si>
  <si>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</si>
  <si>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</si>
  <si>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</si>
  <si>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</si>
  <si>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</si>
  <si>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</si>
  <si>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</si>
  <si>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</si>
  <si>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</si>
  <si>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</si>
  <si>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</si>
  <si>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</si>
  <si>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</si>
  <si>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</si>
  <si>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</si>
  <si>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</si>
  <si>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</si>
  <si>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</si>
  <si>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</si>
  <si>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</si>
  <si>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</si>
  <si>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</si>
  <si>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</si>
  <si>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</si>
  <si>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</si>
  <si>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</si>
  <si>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</si>
  <si>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</si>
  <si>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</si>
  <si>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</si>
  <si>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</si>
  <si>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</si>
  <si>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</si>
  <si>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</si>
  <si>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</si>
  <si>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</si>
  <si>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</si>
  <si>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</si>
  <si>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</si>
  <si>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</si>
  <si>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</si>
  <si>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</si>
  <si>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</si>
  <si>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</si>
  <si>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</si>
  <si>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</si>
  <si>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</si>
  <si>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</si>
  <si>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</si>
  <si>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</si>
  <si>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</si>
  <si>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</si>
  <si>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</si>
  <si>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</si>
  <si>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</si>
  <si>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</si>
  <si>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</si>
  <si>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</si>
  <si>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</si>
  <si>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</si>
  <si>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</si>
  <si>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</si>
  <si>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</si>
  <si>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</si>
  <si>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</si>
  <si>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</si>
  <si>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</si>
  <si>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</si>
  <si>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</si>
  <si>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</si>
  <si>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</si>
  <si>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</si>
  <si>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</si>
  <si>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</si>
  <si>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</si>
  <si>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</si>
  <si>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</si>
  <si>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</si>
  <si>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</si>
  <si>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</si>
  <si>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</si>
  <si>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</si>
  <si>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</si>
  <si>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</si>
  <si>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</si>
  <si>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</si>
  <si>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</si>
  <si>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</si>
  <si>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</si>
  <si>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</si>
  <si>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</si>
  <si>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</si>
  <si>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</si>
  <si>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</si>
  <si>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</si>
  <si>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</si>
  <si>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</si>
  <si>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</si>
  <si>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</si>
  <si>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</si>
  <si>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</si>
  <si>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</si>
  <si>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</si>
  <si>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</si>
  <si>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</si>
  <si>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</si>
  <si>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</si>
  <si>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</si>
  <si>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</si>
  <si>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</si>
  <si>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</si>
  <si>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</si>
  <si>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</si>
  <si>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</si>
  <si>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</si>
  <si>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</si>
  <si>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</si>
  <si>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</si>
  <si>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</si>
  <si>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</si>
  <si>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</si>
  <si>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</si>
  <si>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</si>
  <si>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</si>
  <si>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</si>
  <si>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</si>
  <si>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</si>
  <si>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</si>
  <si>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</si>
  <si>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</si>
  <si>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</si>
  <si>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</si>
  <si>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</si>
  <si>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</si>
  <si>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</si>
  <si>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</si>
  <si>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</si>
  <si>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</si>
  <si>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</si>
  <si>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</si>
  <si>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</si>
  <si>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</si>
  <si>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</si>
  <si>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</si>
  <si>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</si>
  <si>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</si>
  <si>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</si>
  <si>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</si>
  <si>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</si>
  <si>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</si>
  <si>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</si>
  <si>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</si>
  <si>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</si>
  <si>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</si>
  <si>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</si>
  <si>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</si>
  <si>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</si>
  <si>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</si>
  <si>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</si>
  <si>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</si>
  <si>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</si>
  <si>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</si>
  <si>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</si>
  <si>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</si>
  <si>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</si>
  <si>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</si>
  <si>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</si>
  <si>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</si>
  <si>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</si>
  <si>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</si>
  <si>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</si>
  <si>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</si>
  <si>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</si>
  <si>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</si>
  <si>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</si>
  <si>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</si>
  <si>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</si>
  <si>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</si>
  <si>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</si>
  <si>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</si>
  <si>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</si>
  <si>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</si>
  <si>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</si>
  <si>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</si>
  <si>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</si>
  <si>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</si>
  <si>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</si>
  <si>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</si>
  <si>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</si>
  <si>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</si>
  <si>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</si>
  <si>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</si>
  <si>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</si>
  <si>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</si>
  <si>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</si>
  <si>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</si>
  <si>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</si>
  <si>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</si>
  <si>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</si>
  <si>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</si>
  <si>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</si>
  <si>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</si>
  <si>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</si>
  <si>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</si>
  <si>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</si>
  <si>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</si>
  <si>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</si>
  <si>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</si>
  <si>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</si>
  <si>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</si>
  <si>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</si>
  <si>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</si>
  <si>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</si>
  <si>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</si>
  <si>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</si>
  <si>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</si>
  <si>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</si>
  <si>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</si>
  <si>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</si>
  <si>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</si>
  <si>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</si>
  <si>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</si>
  <si>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</si>
  <si>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</si>
  <si>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</si>
  <si>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</si>
  <si>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</si>
  <si>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</si>
  <si>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</si>
  <si>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</si>
  <si>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</si>
  <si>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</si>
  <si>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</si>
  <si>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</si>
  <si>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</si>
  <si>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</si>
  <si>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</si>
  <si>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</si>
  <si>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</si>
  <si>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</si>
  <si>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</si>
  <si>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</si>
  <si>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</si>
  <si>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</si>
  <si>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</si>
  <si>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</si>
  <si>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</si>
  <si>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</si>
  <si>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</si>
  <si>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</si>
  <si>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</si>
  <si>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</si>
  <si>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</si>
  <si>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</si>
  <si>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</si>
  <si>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</si>
  <si>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</si>
  <si>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</si>
  <si>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</si>
  <si>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</si>
  <si>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</si>
  <si>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</si>
  <si>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</si>
  <si>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</si>
  <si>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</si>
  <si>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</si>
  <si>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</si>
  <si>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</si>
  <si>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</si>
  <si>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</si>
  <si>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</si>
  <si>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</si>
  <si>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</si>
  <si>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</si>
  <si>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</si>
  <si>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</si>
  <si>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</si>
  <si>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</si>
  <si>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</si>
  <si>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</si>
  <si>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</si>
  <si>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</si>
  <si>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</si>
  <si>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</si>
  <si>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</si>
  <si>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</si>
  <si>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</si>
  <si>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</si>
  <si>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</si>
  <si>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</si>
  <si>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</si>
  <si>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</si>
  <si>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</si>
  <si>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</si>
  <si>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</si>
  <si>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</si>
  <si>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</si>
  <si>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</si>
  <si>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</si>
  <si>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</si>
  <si>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</si>
  <si>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</si>
  <si>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</si>
  <si>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</si>
  <si>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</si>
  <si>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</si>
  <si>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</si>
  <si>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</si>
  <si>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</si>
  <si>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</si>
  <si>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</si>
  <si>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</si>
  <si>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</si>
  <si>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</si>
  <si>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</si>
  <si>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</si>
  <si>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</si>
  <si>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</si>
  <si>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</si>
  <si>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</si>
  <si>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</si>
  <si>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</si>
  <si>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</si>
  <si>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</si>
  <si>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</si>
  <si>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</si>
  <si>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</si>
  <si>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</si>
  <si>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</si>
  <si>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</si>
  <si>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</si>
  <si>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</si>
  <si>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</si>
  <si>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</si>
  <si>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</si>
  <si>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</si>
  <si>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</si>
  <si>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</si>
  <si>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</si>
  <si>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</si>
  <si>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</si>
  <si>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</si>
  <si>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</si>
  <si>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</si>
  <si>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</si>
  <si>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</si>
  <si>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</si>
  <si>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</si>
  <si>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</si>
  <si>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</si>
  <si>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</si>
  <si>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</si>
  <si>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</si>
  <si>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</si>
  <si>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</si>
  <si>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</si>
  <si>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</si>
  <si>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</si>
  <si>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</si>
  <si>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</si>
  <si>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</si>
  <si>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</si>
  <si>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</si>
  <si>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</si>
  <si>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</si>
  <si>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</si>
  <si>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</si>
  <si>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</si>
  <si>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</si>
  <si>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</si>
  <si>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</si>
  <si>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</si>
  <si>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</si>
  <si>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</si>
  <si>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</si>
  <si>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</si>
  <si>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</si>
  <si>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</si>
  <si>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</si>
  <si>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</si>
  <si>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</si>
  <si>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</si>
  <si>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</si>
  <si>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</si>
  <si>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</si>
  <si>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</si>
  <si>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</si>
  <si>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</si>
  <si>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</si>
  <si>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</si>
  <si>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</si>
  <si>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</si>
  <si>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</si>
  <si>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</si>
  <si>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</si>
  <si>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</si>
  <si>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</si>
  <si>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</si>
  <si>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</si>
  <si>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</si>
  <si>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</si>
  <si>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</si>
  <si>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</si>
  <si>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</si>
  <si>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</si>
  <si>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</si>
  <si>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</si>
  <si>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</si>
  <si>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</si>
  <si>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</si>
  <si>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</si>
  <si>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</si>
  <si>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</si>
  <si>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</si>
  <si>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</si>
  <si>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</si>
  <si>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</si>
  <si>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</si>
  <si>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</si>
  <si>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</si>
  <si>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</si>
  <si>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</si>
  <si>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</si>
  <si>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</si>
  <si>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</si>
  <si>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</si>
  <si>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</si>
  <si>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</si>
  <si>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</si>
  <si>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</si>
  <si>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</si>
  <si>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</si>
  <si>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</si>
  <si>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</si>
  <si>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</si>
  <si>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</si>
  <si>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</si>
  <si>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</si>
  <si>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</si>
  <si>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</si>
  <si>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</si>
  <si>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</si>
  <si>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</si>
  <si>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</si>
  <si>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</si>
  <si>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</si>
  <si>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</si>
  <si>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</si>
  <si>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</si>
  <si>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</si>
  <si>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</si>
  <si>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</si>
  <si>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</si>
  <si>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</si>
  <si>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</si>
  <si>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</si>
  <si>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</si>
  <si>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</si>
  <si>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</si>
  <si>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</si>
  <si>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</si>
  <si>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</si>
  <si>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</si>
  <si>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</si>
  <si>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</si>
  <si>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</si>
  <si>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</si>
  <si>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</si>
  <si>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</si>
  <si>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</si>
  <si>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</si>
  <si>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</si>
  <si>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</si>
  <si>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</si>
  <si>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</si>
  <si>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</si>
  <si>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</si>
  <si>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</si>
  <si>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</si>
  <si>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</si>
  <si>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</si>
  <si>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</si>
  <si>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</si>
  <si>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</si>
  <si>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</si>
  <si>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</si>
  <si>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</si>
  <si>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</si>
  <si>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</si>
  <si>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</si>
  <si>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</si>
  <si>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</si>
  <si>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</si>
  <si>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</si>
  <si>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</si>
  <si>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</si>
  <si>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</si>
  <si>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</si>
  <si>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</si>
  <si>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</si>
  <si>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</si>
  <si>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</si>
  <si>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</si>
  <si>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</si>
  <si>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</si>
  <si>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</si>
  <si>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</si>
  <si>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</si>
  <si>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</si>
  <si>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</si>
  <si>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</si>
  <si>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</si>
  <si>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</si>
  <si>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</si>
  <si>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</si>
  <si>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</si>
  <si>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</si>
  <si>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</si>
  <si>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</si>
  <si>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</si>
  <si>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</si>
  <si>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</si>
  <si>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</si>
  <si>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</si>
  <si>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</si>
  <si>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</si>
  <si>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</si>
  <si>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</si>
  <si>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</si>
  <si>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</si>
  <si>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</si>
  <si>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</si>
  <si>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</si>
  <si>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</si>
  <si>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</si>
  <si>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</si>
  <si>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</si>
  <si>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</si>
  <si>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</si>
  <si>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</si>
  <si>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</si>
  <si>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</si>
  <si>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</si>
  <si>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</si>
  <si>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</si>
  <si>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</si>
  <si>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</si>
  <si>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</si>
  <si>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</si>
  <si>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</si>
  <si>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</si>
  <si>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</si>
  <si>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</si>
  <si>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</si>
  <si>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</si>
  <si>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</si>
  <si>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</si>
  <si>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</si>
  <si>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</si>
  <si>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</si>
  <si>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</si>
  <si>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</si>
  <si>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</si>
  <si>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</si>
  <si>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</si>
  <si>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</si>
  <si>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</si>
  <si>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</si>
  <si>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</si>
  <si>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</si>
  <si>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</si>
  <si>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</si>
  <si>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</si>
  <si>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</si>
  <si>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</si>
  <si>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</si>
  <si>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</si>
  <si>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</si>
  <si>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</si>
  <si>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</si>
  <si>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</si>
  <si>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</si>
  <si>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</si>
  <si>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</si>
  <si>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</si>
  <si>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</si>
  <si>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</si>
  <si>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</si>
  <si>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</si>
  <si>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</si>
  <si>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</si>
  <si>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</si>
  <si>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</si>
  <si>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</si>
  <si>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</si>
  <si>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</si>
  <si>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</si>
  <si>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</si>
  <si>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</si>
  <si>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</si>
  <si>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</si>
  <si>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</si>
  <si>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</si>
  <si>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</si>
  <si>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</si>
  <si>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</si>
  <si>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</si>
  <si>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</si>
  <si>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</si>
  <si>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</si>
  <si>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</si>
  <si>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</si>
  <si>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</si>
  <si>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</si>
  <si>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</si>
  <si>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</si>
  <si>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</si>
  <si>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</si>
  <si>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</si>
  <si>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</si>
  <si>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</si>
  <si>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</si>
  <si>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</si>
  <si>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</si>
  <si>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</si>
  <si>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</si>
  <si>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</si>
  <si>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</si>
  <si>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</si>
  <si>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</si>
  <si>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</si>
  <si>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</si>
  <si>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</si>
  <si>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</si>
  <si>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</si>
  <si>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</si>
  <si>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</si>
  <si>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</si>
  <si>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</si>
  <si>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</si>
  <si>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</si>
  <si>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</si>
  <si>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</si>
  <si>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</si>
  <si>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</si>
  <si>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</si>
  <si>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</si>
  <si>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</si>
  <si>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</si>
  <si>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</si>
  <si>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</si>
  <si>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</si>
  <si>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</si>
  <si>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</si>
  <si>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</si>
  <si>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</si>
  <si>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</si>
  <si>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</si>
  <si>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</si>
  <si>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</si>
  <si>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</si>
  <si>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</si>
  <si>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</si>
  <si>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</si>
  <si>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</si>
  <si>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</si>
  <si>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</si>
  <si>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</si>
  <si>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</si>
  <si>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</si>
  <si>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</si>
  <si>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</si>
  <si>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</si>
  <si>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</si>
  <si>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</si>
  <si>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</si>
  <si>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</si>
  <si>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</si>
  <si>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</si>
  <si>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</si>
  <si>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</si>
  <si>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</si>
  <si>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</si>
  <si>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</si>
  <si>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</si>
  <si>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</si>
  <si>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</si>
  <si>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</si>
  <si>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</si>
  <si>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</si>
  <si>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</si>
  <si>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</si>
  <si>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</si>
  <si>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</si>
  <si>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</si>
  <si>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</si>
  <si>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</si>
  <si>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</si>
  <si>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</si>
  <si>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</si>
  <si>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</si>
  <si>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</si>
  <si>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</si>
  <si>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</si>
  <si>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</si>
  <si>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</si>
  <si>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</si>
  <si>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</si>
  <si>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</si>
  <si>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</si>
  <si>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</si>
  <si>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</si>
  <si>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</si>
  <si>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</si>
  <si>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</si>
  <si>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</si>
  <si>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</si>
  <si>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</si>
  <si>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</si>
  <si>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</si>
  <si>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</si>
  <si>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</si>
  <si>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</si>
  <si>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</si>
  <si>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</si>
  <si>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</si>
  <si>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</si>
  <si>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</si>
  <si>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</si>
  <si>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</si>
  <si>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</si>
  <si>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</si>
  <si>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</si>
  <si>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</si>
  <si>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</si>
  <si>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</si>
  <si>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</si>
  <si>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</si>
  <si>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</si>
  <si>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</si>
  <si>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</si>
  <si>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</si>
  <si>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</si>
  <si>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</si>
  <si>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</si>
  <si>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</si>
  <si>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</si>
  <si>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</si>
  <si>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</si>
  <si>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</si>
  <si>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</si>
  <si>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</si>
  <si>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</si>
  <si>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</si>
  <si>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</si>
  <si>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</si>
  <si>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</si>
  <si>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</si>
  <si>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</si>
  <si>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</si>
  <si>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</si>
  <si>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</si>
  <si>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</si>
  <si>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</si>
  <si>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</si>
  <si>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</si>
  <si>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</si>
  <si>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</si>
  <si>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</si>
  <si>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</si>
  <si>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</si>
  <si>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</si>
  <si>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</si>
  <si>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</si>
  <si>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</si>
  <si>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</si>
  <si>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</si>
  <si>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</si>
  <si>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</si>
  <si>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</si>
  <si>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</si>
  <si>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</si>
  <si>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</si>
  <si>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</si>
  <si>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</si>
  <si>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</si>
  <si>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</si>
  <si>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</si>
  <si>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</si>
  <si>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</si>
  <si>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</si>
  <si>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</si>
  <si>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</si>
  <si>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</si>
  <si>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</si>
  <si>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</si>
  <si>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</si>
  <si>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</si>
  <si>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</si>
  <si>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</si>
  <si>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</si>
  <si>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</si>
  <si>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</si>
  <si>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</si>
  <si>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</si>
  <si>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</si>
  <si>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</si>
  <si>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</si>
  <si>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</si>
  <si>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</si>
  <si>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</si>
  <si>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</si>
  <si>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</si>
  <si>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</si>
  <si>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</si>
  <si>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</si>
  <si>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</si>
  <si>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</si>
  <si>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</si>
  <si>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</si>
  <si>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</si>
  <si>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</si>
  <si>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</si>
  <si>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</si>
  <si>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</si>
  <si>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</si>
  <si>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</si>
  <si>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</si>
  <si>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</si>
  <si>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</si>
  <si>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</si>
  <si>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</si>
  <si>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</si>
  <si>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</si>
  <si>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</si>
  <si>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</si>
  <si>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</si>
  <si>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</si>
  <si>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</si>
  <si>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</si>
  <si>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</si>
  <si>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</si>
  <si>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</si>
  <si>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</si>
  <si>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</si>
  <si>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</si>
  <si>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</si>
  <si>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</si>
  <si>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</si>
  <si>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</si>
  <si>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</si>
  <si>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</si>
  <si>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</si>
  <si>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</si>
  <si>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</si>
  <si>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</si>
  <si>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</si>
  <si>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</si>
  <si>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</si>
  <si>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</si>
  <si>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</si>
  <si>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</si>
  <si>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</si>
  <si>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</si>
  <si>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</si>
  <si>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</si>
  <si>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</si>
  <si>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</si>
  <si>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</si>
  <si>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</si>
  <si>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</si>
  <si>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</si>
  <si>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</si>
  <si>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</si>
  <si>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</si>
  <si>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</si>
  <si>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</si>
  <si>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</si>
  <si>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</si>
  <si>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</si>
  <si>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</si>
  <si>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</si>
  <si>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</si>
  <si>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</si>
  <si>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</si>
  <si>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</si>
  <si>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</si>
  <si>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</si>
  <si>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</si>
  <si>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</si>
  <si>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</si>
  <si>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</si>
  <si>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</si>
  <si>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</si>
  <si>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</si>
  <si>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</si>
  <si>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</si>
  <si>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</si>
  <si>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</si>
  <si>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</si>
  <si>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</si>
  <si>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</si>
  <si>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</si>
  <si>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</si>
  <si>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</si>
  <si>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</si>
  <si>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</si>
  <si>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</si>
  <si>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</si>
  <si>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</si>
  <si>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</si>
  <si>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</si>
  <si>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</si>
  <si>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</si>
  <si>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</si>
  <si>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</si>
  <si>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</si>
  <si>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</si>
  <si>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</si>
  <si>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</si>
  <si>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</si>
  <si>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</si>
  <si>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</si>
  <si>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</si>
  <si>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</si>
  <si>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</si>
  <si>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</si>
  <si>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</si>
  <si>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</si>
  <si>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</si>
  <si>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</si>
  <si>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</si>
  <si>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</si>
  <si>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</si>
  <si>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</si>
  <si>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</si>
  <si>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</si>
  <si>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</si>
  <si>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</si>
  <si>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</si>
  <si>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</si>
  <si>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</si>
  <si>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</si>
  <si>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</si>
  <si>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</si>
  <si>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</si>
  <si>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</si>
  <si>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</si>
  <si>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</si>
  <si>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</si>
  <si>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</si>
  <si>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</si>
  <si>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</si>
  <si>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</si>
  <si>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</si>
  <si>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</si>
  <si>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</si>
  <si>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</si>
  <si>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</si>
  <si>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</si>
  <si>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</si>
  <si>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</si>
  <si>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</si>
  <si>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</si>
  <si>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</si>
  <si>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</si>
  <si>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</si>
  <si>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</si>
  <si>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</si>
  <si>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</si>
  <si>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</si>
  <si>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</si>
  <si>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</si>
  <si>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</si>
  <si>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</si>
  <si>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</si>
  <si>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</si>
  <si>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</si>
  <si>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</si>
  <si>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</si>
  <si>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</si>
  <si>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</si>
  <si>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</si>
  <si>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</si>
  <si>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</si>
  <si>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</si>
  <si>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</si>
  <si>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</si>
  <si>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</si>
  <si>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</si>
  <si>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</si>
  <si>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</si>
  <si>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</si>
  <si>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</si>
  <si>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</si>
  <si>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</si>
  <si>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</si>
  <si>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</si>
  <si>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</si>
  <si>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</si>
  <si>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</si>
  <si>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</si>
  <si>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</si>
  <si>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</si>
  <si>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</si>
  <si>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</si>
  <si>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</si>
  <si>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</si>
  <si>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</si>
  <si>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</si>
  <si>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</si>
  <si>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</si>
  <si>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</si>
  <si>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</si>
  <si>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</si>
  <si>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</si>
  <si>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</si>
  <si>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</si>
  <si>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</si>
  <si>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</si>
  <si>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</si>
  <si>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</si>
  <si>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</si>
  <si>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</si>
  <si>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</si>
  <si>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</si>
  <si>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</si>
  <si>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</si>
  <si>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</si>
  <si>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</si>
  <si>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</si>
  <si>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</si>
  <si>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</si>
  <si>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</si>
  <si>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</si>
  <si>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</si>
  <si>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</si>
  <si>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</si>
  <si>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</si>
  <si>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</si>
  <si>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</si>
  <si>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</si>
  <si>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</si>
  <si>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</si>
  <si>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</si>
  <si>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</si>
  <si>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</si>
  <si>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</si>
  <si>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</si>
  <si>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</si>
  <si>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</si>
  <si>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</si>
  <si>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</si>
  <si>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</si>
  <si>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</si>
  <si>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</si>
  <si>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</si>
  <si>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</si>
  <si>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</si>
  <si>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</si>
  <si>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</si>
  <si>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</si>
  <si>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</si>
  <si>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</si>
  <si>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</si>
  <si>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</si>
  <si>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</si>
  <si>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</si>
  <si>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</si>
  <si>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</si>
  <si>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</si>
  <si>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</si>
  <si>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</si>
  <si>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</si>
  <si>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</si>
  <si>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</si>
  <si>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</si>
  <si>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</si>
  <si>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</si>
  <si>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</si>
  <si>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</si>
  <si>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</si>
  <si>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</si>
  <si>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</si>
  <si>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</si>
  <si>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</si>
  <si>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</si>
  <si>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</si>
  <si>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</si>
  <si>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</si>
  <si>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</si>
  <si>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</si>
  <si>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</si>
  <si>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</si>
  <si>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</si>
  <si>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</si>
  <si>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</si>
  <si>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</si>
  <si>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</si>
  <si>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</si>
  <si>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</si>
  <si>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</si>
  <si>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</si>
  <si>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</si>
  <si>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</si>
  <si>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</si>
  <si>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</si>
  <si>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</si>
  <si>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</si>
  <si>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</si>
  <si>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</si>
  <si>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</si>
  <si>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</si>
  <si>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</si>
  <si>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</si>
  <si>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</si>
  <si>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</si>
  <si>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</si>
  <si>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</si>
  <si>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</si>
  <si>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</si>
  <si>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</si>
  <si>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</si>
  <si>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</si>
  <si>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</si>
  <si>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</si>
  <si>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</si>
  <si>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</si>
  <si>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</si>
  <si>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</si>
  <si>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</si>
  <si>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</si>
  <si>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</si>
  <si>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</si>
  <si>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</si>
  <si>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</si>
  <si>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</si>
  <si>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</si>
  <si>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</si>
  <si>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</si>
  <si>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</si>
  <si>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</si>
  <si>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</si>
  <si>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</si>
  <si>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</si>
  <si>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</si>
  <si>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</si>
  <si>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</si>
  <si>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</si>
  <si>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</si>
  <si>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</si>
  <si>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</si>
  <si>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</si>
  <si>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</si>
  <si>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</si>
  <si>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</si>
  <si>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</si>
  <si>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</si>
  <si>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</si>
  <si>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</si>
  <si>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</si>
  <si>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</si>
  <si>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</si>
  <si>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</si>
  <si>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</si>
  <si>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</si>
  <si>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</si>
  <si>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</si>
  <si>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</si>
  <si>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</si>
  <si>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</si>
  <si>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</si>
  <si>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</si>
  <si>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</si>
  <si>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</si>
  <si>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</si>
  <si>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</si>
  <si>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</si>
  <si>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</si>
  <si>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</si>
  <si>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</si>
  <si>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</si>
  <si>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</si>
  <si>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</si>
  <si>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</si>
  <si>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</si>
  <si>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</si>
  <si>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</si>
  <si>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</si>
  <si>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</si>
  <si>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</si>
  <si>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</si>
  <si>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</si>
  <si>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</si>
  <si>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</si>
  <si>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</si>
  <si>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</si>
  <si>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</si>
  <si>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</si>
  <si>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</si>
  <si>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</si>
  <si>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</si>
  <si>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</si>
  <si>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</si>
  <si>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</si>
  <si>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</si>
  <si>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</si>
  <si>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</si>
  <si>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</si>
  <si>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</si>
  <si>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</si>
  <si>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</si>
  <si>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</si>
  <si>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</si>
  <si>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</si>
  <si>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</si>
  <si>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</si>
  <si>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</si>
  <si>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</si>
  <si>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</si>
  <si>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</si>
  <si>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</si>
  <si>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</si>
  <si>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</si>
  <si>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</si>
  <si>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</si>
  <si>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</si>
  <si>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</si>
  <si>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</si>
  <si>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</si>
  <si>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</si>
  <si>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</si>
  <si>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</si>
  <si>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</si>
  <si>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</si>
  <si>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</si>
  <si>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</si>
  <si>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</si>
  <si>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</si>
  <si>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</si>
  <si>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</si>
  <si>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</si>
  <si>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</si>
  <si>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</si>
  <si>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</si>
  <si>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</si>
  <si>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</si>
  <si>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</si>
  <si>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</si>
  <si>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</si>
  <si>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</si>
  <si>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</si>
  <si>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</si>
  <si>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</si>
  <si>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</si>
  <si>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</si>
  <si>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</si>
  <si>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</si>
  <si>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</si>
  <si>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</si>
  <si>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</si>
  <si>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</si>
  <si>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</si>
  <si>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</si>
  <si>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</si>
  <si>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</si>
  <si>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</si>
  <si>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</si>
  <si>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</si>
  <si>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</si>
  <si>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</si>
  <si>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</si>
  <si>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</si>
  <si>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</si>
  <si>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</si>
  <si>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</si>
  <si>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</si>
  <si>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</si>
  <si>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</si>
  <si>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</si>
  <si>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</si>
  <si>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</si>
  <si>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</si>
  <si>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</si>
  <si>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</si>
  <si>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</si>
  <si>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</si>
  <si>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</si>
  <si>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</si>
  <si>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</si>
  <si>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</si>
  <si>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</si>
  <si>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</si>
  <si>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</si>
  <si>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</si>
  <si>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</si>
  <si>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</si>
  <si>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</si>
  <si>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</si>
  <si>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</si>
  <si>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</si>
  <si>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</si>
  <si>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</si>
  <si>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</si>
  <si>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</si>
  <si>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</si>
  <si>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</si>
  <si>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</si>
  <si>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</si>
  <si>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</si>
  <si>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</si>
  <si>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</si>
  <si>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</si>
  <si>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</si>
  <si>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</si>
  <si>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</si>
  <si>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</si>
  <si>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</si>
  <si>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</si>
  <si>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</si>
  <si>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</si>
  <si>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</si>
  <si>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</si>
  <si>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</si>
  <si>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</si>
  <si>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</si>
  <si>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</si>
  <si>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</si>
  <si>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</si>
  <si>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</si>
  <si>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</si>
  <si>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</si>
  <si>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</si>
  <si>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</si>
  <si>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</si>
  <si>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</si>
  <si>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</si>
  <si>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</si>
  <si>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</si>
  <si>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</si>
  <si>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</si>
  <si>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</si>
  <si>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</si>
  <si>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</si>
  <si>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</si>
  <si>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</si>
  <si>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</si>
  <si>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</si>
  <si>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</si>
  <si>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</si>
  <si>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</si>
  <si>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</si>
  <si>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</si>
  <si>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</si>
  <si>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</si>
  <si>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</si>
  <si>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</si>
  <si>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</si>
  <si>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</si>
  <si>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</si>
  <si>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</si>
  <si>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</si>
  <si>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</si>
  <si>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</si>
  <si>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</si>
  <si>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</si>
  <si>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</si>
  <si>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</si>
  <si>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</si>
  <si>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</si>
  <si>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</si>
  <si>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</si>
  <si>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</si>
  <si>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</si>
  <si>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</si>
  <si>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</si>
  <si>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</si>
  <si>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</si>
  <si>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</si>
  <si>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</si>
  <si>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</si>
  <si>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</si>
  <si>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</si>
  <si>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</si>
  <si>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</si>
  <si>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</si>
  <si>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</si>
  <si>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</si>
  <si>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</si>
  <si>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</si>
  <si>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</si>
  <si>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</si>
  <si>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</si>
  <si>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</si>
  <si>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</si>
  <si>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</si>
  <si>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</si>
  <si>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</si>
  <si>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</si>
  <si>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</si>
  <si>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</si>
  <si>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</si>
  <si>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</si>
  <si>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</si>
  <si>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</si>
  <si>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</si>
  <si>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</si>
  <si>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</si>
  <si>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</si>
  <si>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</si>
  <si>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</si>
  <si>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</si>
  <si>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</si>
  <si>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</si>
  <si>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</si>
  <si>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</si>
  <si>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</si>
  <si>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</si>
  <si>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</si>
  <si>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</si>
  <si>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</si>
  <si>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</si>
  <si>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</si>
  <si>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</si>
  <si>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</si>
  <si>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</si>
  <si>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</si>
  <si>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</si>
  <si>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</si>
  <si>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</si>
  <si>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</si>
  <si>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</si>
  <si>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</si>
  <si>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</si>
  <si>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</si>
  <si>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</si>
  <si>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</si>
  <si>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</si>
  <si>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</si>
  <si>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</si>
  <si>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</si>
  <si>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</si>
  <si>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</si>
  <si>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</si>
  <si>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</si>
  <si>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</si>
  <si>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</si>
  <si>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</si>
  <si>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</si>
  <si>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</si>
  <si>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</si>
  <si>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</si>
  <si>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</si>
  <si>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</si>
  <si>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</si>
  <si>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</si>
  <si>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</si>
  <si>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</si>
  <si>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</si>
  <si>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</si>
  <si>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</si>
  <si>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</si>
  <si>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</si>
  <si>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</si>
  <si>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</si>
  <si>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</si>
  <si>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</si>
  <si>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</si>
  <si>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</si>
  <si>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</si>
  <si>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</si>
  <si>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</si>
  <si>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</si>
  <si>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</si>
  <si>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</si>
  <si>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</si>
  <si>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</si>
  <si>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</si>
  <si>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</si>
  <si>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</si>
  <si>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</si>
  <si>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</si>
  <si>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</si>
  <si>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</si>
  <si>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</si>
  <si>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</si>
  <si>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</si>
  <si>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</si>
  <si>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</si>
  <si>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</si>
  <si>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</si>
  <si>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</si>
  <si>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</si>
  <si>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</si>
  <si>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</si>
  <si>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</si>
  <si>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</si>
  <si>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</si>
  <si>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</si>
  <si>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</si>
  <si>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</si>
  <si>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</si>
  <si>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</si>
  <si>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</si>
  <si>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</si>
  <si>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</si>
  <si>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</si>
  <si>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</si>
  <si>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</si>
  <si>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</si>
  <si>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</si>
  <si>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</si>
  <si>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</si>
  <si>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</si>
  <si>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</si>
  <si>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</si>
  <si>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</si>
  <si>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</si>
  <si>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</si>
  <si>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</si>
  <si>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</si>
  <si>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</si>
  <si>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</si>
  <si>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</si>
  <si>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</si>
  <si>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</si>
  <si>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</si>
  <si>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</si>
  <si>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</si>
  <si>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</si>
  <si>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</si>
  <si>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</si>
  <si>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</si>
  <si>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</si>
  <si>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</si>
  <si>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</si>
  <si>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</si>
  <si>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</si>
  <si>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</si>
  <si>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</si>
  <si>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</si>
  <si>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</si>
  <si>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</si>
  <si>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</si>
  <si>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</si>
  <si>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</si>
  <si>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</si>
  <si>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</si>
  <si>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</si>
  <si>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</si>
  <si>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</si>
  <si>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</si>
  <si>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</si>
  <si>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</si>
  <si>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</si>
  <si>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</si>
  <si>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</si>
  <si>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</si>
  <si>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</si>
  <si>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</si>
  <si>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</si>
  <si>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</si>
  <si>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</si>
  <si>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</si>
  <si>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</si>
  <si>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</si>
  <si>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</si>
  <si>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</si>
  <si>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</si>
  <si>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</si>
  <si>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</si>
  <si>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</si>
  <si>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</si>
  <si>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</si>
  <si>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</si>
  <si>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</si>
  <si>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</si>
  <si>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</si>
  <si>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</si>
  <si>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</si>
  <si>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</si>
  <si>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</si>
  <si>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</si>
  <si>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</si>
  <si>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</si>
  <si>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</si>
  <si>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</si>
  <si>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</si>
  <si>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</si>
  <si>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</si>
  <si>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</si>
  <si>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</si>
  <si>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</si>
  <si>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</si>
  <si>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</si>
  <si>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</si>
  <si>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</si>
  <si>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</si>
  <si>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</si>
  <si>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</si>
  <si>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</si>
  <si>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</si>
  <si>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</si>
  <si>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</si>
  <si>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</si>
  <si>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</si>
  <si>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</si>
  <si>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</si>
  <si>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</si>
  <si>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</si>
  <si>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</si>
  <si>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</si>
  <si>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</si>
  <si>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</si>
  <si>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</si>
  <si>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</si>
  <si>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</si>
  <si>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</si>
  <si>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</si>
  <si>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</si>
  <si>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</si>
  <si>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</si>
  <si>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</si>
  <si>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</si>
  <si>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</si>
  <si>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</si>
  <si>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</si>
  <si>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</si>
  <si>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</si>
  <si>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</si>
  <si>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</si>
  <si>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</si>
  <si>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</si>
  <si>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</si>
  <si>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</si>
  <si>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</si>
  <si>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</si>
  <si>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</si>
  <si>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</si>
  <si>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</si>
  <si>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</si>
  <si>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</si>
  <si>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</si>
  <si>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</si>
  <si>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</si>
  <si>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</si>
  <si>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</si>
  <si>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</si>
  <si>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</si>
  <si>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</si>
  <si>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</si>
  <si>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</si>
  <si>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</si>
  <si>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</si>
  <si>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</si>
  <si>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</si>
  <si>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</si>
  <si>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</si>
  <si>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</si>
  <si>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</si>
  <si>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</si>
  <si>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</si>
  <si>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</si>
  <si>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</si>
  <si>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</si>
  <si>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</si>
  <si>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</si>
  <si>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</si>
  <si>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</si>
  <si>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</si>
  <si>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</si>
  <si>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</si>
  <si>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</si>
  <si>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</si>
  <si>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</si>
  <si>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</si>
  <si>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</si>
  <si>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</si>
  <si>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</si>
  <si>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</si>
  <si>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</si>
  <si>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</si>
  <si>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</si>
  <si>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</si>
  <si>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</si>
  <si>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</si>
  <si>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</si>
  <si>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</si>
  <si>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</si>
  <si>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</si>
  <si>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</si>
  <si>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</si>
  <si>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</si>
  <si>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</si>
  <si>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</si>
  <si>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</si>
  <si>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</si>
  <si>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</si>
  <si>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</si>
  <si>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</si>
  <si>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</si>
  <si>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</si>
  <si>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</si>
  <si>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</si>
  <si>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</si>
  <si>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</si>
  <si>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</si>
  <si>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</si>
  <si>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</si>
  <si>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</si>
  <si>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</si>
  <si>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</si>
  <si>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</si>
  <si>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</si>
  <si>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</si>
  <si>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</si>
  <si>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</si>
  <si>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</si>
  <si>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</si>
  <si>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</si>
  <si>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</si>
  <si>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</si>
  <si>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</si>
  <si>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</si>
  <si>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</si>
  <si>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</si>
  <si>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</si>
  <si>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</si>
  <si>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</si>
  <si>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</si>
  <si>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</si>
  <si>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</si>
  <si>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</si>
  <si>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</si>
  <si>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</si>
  <si>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</si>
  <si>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</si>
  <si>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</si>
  <si>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</si>
  <si>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</si>
  <si>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</si>
  <si>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</si>
  <si>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</si>
  <si>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</si>
  <si>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</si>
  <si>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</si>
  <si>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</si>
  <si>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</si>
  <si>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</si>
  <si>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</si>
  <si>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</si>
  <si>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</si>
  <si>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</si>
  <si>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</si>
  <si>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</si>
  <si>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</si>
  <si>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</si>
  <si>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</si>
  <si>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</si>
  <si>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</si>
  <si>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</si>
  <si>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</si>
  <si>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</si>
  <si>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</si>
  <si>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</si>
  <si>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</si>
  <si>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</si>
  <si>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</si>
  <si>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</si>
  <si>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</si>
  <si>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</si>
  <si>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</si>
  <si>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</si>
  <si>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</si>
  <si>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</si>
  <si>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</si>
  <si>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</si>
  <si>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</si>
  <si>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</si>
  <si>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</si>
  <si>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</si>
  <si>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</si>
  <si>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</si>
  <si>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</si>
  <si>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</si>
  <si>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</si>
  <si>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</si>
  <si>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</si>
  <si>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</si>
  <si>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</si>
  <si>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</si>
  <si>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</si>
  <si>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</si>
  <si>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</si>
  <si>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</si>
  <si>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</si>
  <si>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</si>
  <si>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</si>
  <si>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</si>
  <si>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</si>
  <si>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</si>
  <si>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</si>
  <si>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</si>
  <si>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</si>
  <si>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</si>
  <si>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</si>
  <si>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</si>
  <si>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</si>
  <si>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</si>
  <si>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</si>
  <si>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</si>
  <si>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</si>
  <si>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</si>
  <si>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</si>
  <si>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</si>
  <si>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</si>
  <si>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</si>
  <si>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</si>
  <si>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</si>
  <si>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</si>
  <si>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</si>
  <si>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</si>
  <si>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</si>
  <si>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</si>
  <si>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</si>
  <si>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</si>
  <si>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</si>
  <si>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</si>
  <si>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</si>
  <si>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</si>
  <si>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</si>
  <si>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</si>
  <si>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</si>
  <si>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</si>
  <si>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</si>
  <si>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</si>
  <si>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</si>
  <si>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</si>
  <si>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</si>
  <si>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</si>
  <si>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</si>
  <si>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</si>
  <si>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</si>
  <si>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</si>
  <si>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</si>
  <si>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</si>
  <si>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</si>
  <si>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</si>
  <si>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</si>
  <si>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</si>
  <si>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</si>
  <si>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</si>
  <si>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</si>
  <si>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</si>
  <si>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</si>
  <si>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</si>
  <si>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</si>
  <si>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</si>
  <si>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</si>
  <si>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</si>
  <si>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</si>
  <si>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</si>
  <si>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</si>
  <si>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</si>
  <si>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</si>
  <si>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</si>
  <si>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</si>
  <si>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</si>
  <si>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</si>
  <si>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</si>
  <si>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</si>
  <si>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</si>
  <si>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</si>
  <si>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</si>
  <si>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</si>
  <si>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</si>
  <si>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</si>
  <si>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</si>
  <si>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</si>
  <si>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</si>
  <si>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</si>
  <si>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</si>
  <si>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</si>
  <si>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</si>
  <si>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</si>
  <si>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</si>
  <si>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</si>
  <si>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</si>
  <si>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</si>
  <si>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</si>
  <si>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</si>
  <si>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</si>
  <si>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</si>
  <si>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</si>
  <si>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</si>
  <si>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</si>
  <si>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</si>
  <si>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</si>
  <si>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</si>
  <si>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</si>
  <si>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</si>
  <si>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</si>
  <si>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</si>
  <si>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</si>
  <si>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</si>
  <si>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</si>
  <si>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</si>
  <si>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</si>
  <si>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</si>
  <si>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</si>
  <si>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</si>
  <si>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</si>
  <si>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</si>
  <si>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</si>
  <si>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</si>
  <si>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</si>
  <si>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</si>
  <si>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</si>
  <si>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</si>
  <si>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</si>
  <si>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</si>
  <si>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</si>
  <si>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</si>
  <si>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</si>
  <si>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</si>
  <si>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</si>
  <si>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</si>
  <si>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</si>
  <si>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</si>
  <si>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</si>
  <si>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</si>
  <si>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</si>
  <si>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</si>
  <si>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</si>
  <si>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</si>
  <si>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</si>
  <si>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</si>
  <si>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</si>
  <si>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</si>
  <si>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</si>
  <si>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</si>
  <si>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</si>
  <si>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</si>
  <si>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</si>
  <si>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</si>
  <si>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</si>
  <si>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</si>
  <si>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</si>
  <si>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</si>
  <si>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</si>
  <si>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</si>
  <si>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</si>
  <si>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</si>
  <si>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</si>
  <si>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</si>
  <si>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</si>
  <si>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</si>
  <si>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</si>
  <si>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</si>
  <si>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</si>
  <si>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</si>
  <si>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</si>
  <si>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</si>
  <si>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</si>
  <si>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</si>
  <si>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</si>
  <si>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</si>
  <si>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</si>
  <si>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</si>
  <si>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</si>
  <si>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</si>
  <si>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</si>
  <si>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</si>
  <si>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</si>
  <si>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</si>
  <si>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</si>
  <si>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</si>
  <si>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</si>
  <si>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</si>
  <si>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</si>
  <si>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</si>
  <si>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</si>
  <si>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</si>
  <si>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</si>
  <si>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</si>
  <si>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</si>
  <si>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</si>
  <si>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</si>
  <si>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</si>
  <si>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</si>
  <si>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</si>
  <si>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</si>
  <si>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</si>
  <si>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</si>
  <si>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</si>
  <si>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</si>
  <si>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</si>
  <si>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</si>
  <si>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</si>
  <si>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</si>
  <si>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</si>
  <si>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</si>
  <si>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</si>
  <si>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</si>
  <si>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</si>
  <si>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</si>
  <si>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</si>
  <si>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</si>
  <si>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</si>
  <si>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</si>
  <si>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</si>
  <si>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</si>
  <si>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</si>
  <si>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</si>
  <si>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</si>
  <si>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</si>
  <si>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</si>
  <si>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</si>
  <si>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</si>
  <si>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</si>
  <si>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</si>
  <si>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</si>
  <si>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</si>
  <si>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</si>
  <si>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</si>
  <si>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</si>
  <si>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</si>
  <si>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</si>
  <si>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</si>
  <si>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</si>
  <si>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</si>
  <si>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</si>
  <si>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</si>
  <si>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</si>
  <si>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</si>
  <si>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</si>
  <si>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</si>
  <si>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</si>
  <si>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</si>
  <si>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</si>
  <si>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</si>
  <si>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</si>
  <si>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</si>
  <si>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</si>
  <si>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</si>
  <si>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</si>
  <si>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</si>
  <si>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</si>
  <si>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</si>
  <si>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</si>
  <si>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</si>
  <si>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</si>
  <si>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</si>
  <si>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</si>
  <si>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</si>
  <si>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</si>
  <si>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</si>
  <si>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</si>
  <si>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</si>
  <si>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</si>
  <si>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</si>
  <si>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</si>
  <si>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</si>
  <si>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</si>
  <si>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</si>
  <si>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</si>
  <si>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</si>
  <si>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</si>
  <si>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</si>
  <si>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</si>
  <si>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</si>
  <si>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</si>
  <si>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</si>
  <si>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</si>
  <si>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</si>
  <si>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</si>
  <si>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</si>
  <si>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</si>
  <si>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</si>
  <si>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</si>
  <si>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</si>
  <si>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</si>
  <si>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</si>
  <si>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</si>
  <si>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</si>
  <si>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</si>
  <si>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</si>
  <si>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</si>
  <si>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</si>
  <si>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</si>
  <si>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</si>
  <si>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</si>
  <si>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</si>
  <si>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</si>
  <si>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</si>
  <si>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</si>
  <si>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</si>
  <si>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</si>
  <si>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</si>
  <si>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</si>
  <si>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</si>
  <si>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</si>
  <si>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</si>
  <si>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</si>
  <si>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</si>
  <si>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</si>
  <si>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</si>
  <si>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</si>
  <si>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</si>
  <si>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</si>
  <si>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</si>
  <si>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</si>
  <si>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</si>
  <si>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</si>
  <si>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</si>
  <si>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</si>
  <si>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</si>
  <si>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</si>
  <si>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</si>
  <si>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</si>
  <si>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</si>
  <si>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</si>
  <si>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</si>
  <si>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</si>
  <si>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</si>
  <si>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</si>
  <si>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</si>
  <si>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</si>
  <si>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</si>
  <si>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</si>
  <si>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</si>
  <si>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</si>
  <si>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</si>
  <si>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</si>
  <si>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</si>
  <si>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</si>
  <si>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</si>
  <si>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</si>
  <si>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</si>
  <si>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</si>
  <si>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</si>
  <si>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</si>
  <si>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</si>
  <si>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</si>
  <si>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</si>
  <si>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</si>
  <si>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</si>
  <si>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</si>
  <si>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</si>
  <si>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</si>
  <si>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</si>
  <si>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</si>
  <si>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</si>
  <si>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</si>
  <si>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</si>
  <si>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</si>
  <si>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</si>
  <si>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</si>
  <si>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</si>
  <si>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</si>
  <si>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</si>
  <si>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</si>
  <si>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</si>
  <si>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</si>
  <si>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</si>
  <si>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</si>
  <si>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</si>
  <si>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</si>
  <si>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</si>
  <si>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</si>
  <si>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</si>
  <si>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</si>
  <si>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</si>
  <si>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</si>
  <si>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</si>
  <si>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</si>
  <si>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</si>
  <si>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</si>
  <si>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</si>
  <si>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</si>
  <si>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</si>
  <si>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</si>
  <si>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</si>
  <si>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</si>
  <si>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</si>
  <si>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</si>
  <si>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</si>
  <si>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</si>
  <si>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</si>
  <si>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</si>
  <si>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</si>
  <si>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</si>
  <si>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</si>
  <si>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</si>
  <si>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</si>
  <si>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</si>
  <si>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</si>
  <si>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</si>
  <si>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</si>
  <si>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</si>
  <si>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</si>
  <si>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</si>
  <si>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</si>
  <si>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</si>
  <si>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</si>
  <si>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</si>
  <si>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</si>
  <si>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</si>
  <si>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</si>
  <si>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</si>
  <si>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</si>
  <si>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</si>
  <si>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</si>
  <si>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</si>
  <si>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</si>
  <si>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</si>
  <si>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</si>
  <si>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</si>
  <si>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</si>
  <si>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</si>
  <si>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</si>
  <si>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</si>
  <si>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</si>
  <si>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</si>
  <si>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</si>
  <si>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</si>
  <si>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</si>
  <si>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</si>
  <si>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</si>
  <si>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</si>
  <si>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</si>
  <si>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</si>
  <si>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</si>
  <si>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</si>
  <si>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</si>
  <si>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</si>
  <si>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</si>
  <si>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</si>
  <si>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</si>
  <si>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</si>
  <si>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</si>
  <si>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</si>
  <si>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</si>
  <si>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</si>
  <si>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</si>
  <si>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</si>
  <si>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</si>
  <si>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</si>
  <si>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</si>
  <si>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</si>
  <si>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</si>
  <si>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</si>
  <si>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</si>
  <si>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</si>
  <si>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</si>
  <si>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</si>
  <si>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</si>
  <si>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</si>
  <si>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</si>
  <si>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</si>
  <si>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</si>
  <si>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</si>
  <si>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</si>
  <si>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</si>
  <si>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</si>
  <si>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</si>
  <si>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</si>
  <si>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</si>
  <si>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</si>
  <si>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</si>
  <si>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</si>
  <si>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</si>
  <si>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</si>
  <si>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</si>
  <si>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</si>
  <si>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</si>
  <si>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</si>
  <si>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</si>
  <si>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</si>
  <si>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</si>
  <si>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</si>
  <si>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</si>
  <si>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</si>
  <si>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</si>
  <si>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</si>
  <si>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</si>
  <si>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</si>
  <si>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</si>
  <si>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</si>
  <si>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</si>
  <si>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</si>
  <si>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</si>
  <si>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</si>
  <si>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</si>
  <si>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</si>
  <si>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</si>
  <si>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</si>
  <si>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</si>
  <si>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</si>
  <si>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</si>
  <si>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</si>
  <si>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</si>
  <si>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</si>
  <si>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</si>
  <si>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</si>
  <si>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</si>
  <si>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</si>
  <si>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</si>
  <si>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</si>
  <si>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</si>
  <si>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</si>
  <si>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</si>
  <si>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</si>
  <si>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</si>
  <si>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</si>
  <si>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</si>
  <si>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</si>
  <si>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</si>
  <si>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</si>
  <si>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</si>
  <si>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</si>
  <si>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</si>
  <si>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</si>
  <si>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</si>
  <si>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</si>
  <si>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</si>
  <si>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</si>
  <si>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</si>
  <si>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</si>
  <si>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</si>
  <si>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</si>
  <si>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</si>
  <si>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</si>
  <si>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</si>
  <si>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</si>
  <si>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</si>
  <si>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</si>
  <si>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</si>
  <si>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</si>
  <si>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</si>
  <si>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</si>
  <si>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</si>
  <si>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</si>
  <si>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</si>
  <si>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</si>
  <si>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</si>
  <si>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</si>
  <si>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</si>
  <si>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</si>
  <si>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</si>
  <si>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</si>
  <si>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</si>
  <si>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</si>
  <si>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</si>
  <si>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</si>
  <si>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</si>
  <si>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</si>
  <si>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</si>
  <si>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</si>
  <si>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</si>
  <si>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</si>
  <si>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</si>
  <si>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</si>
  <si>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</si>
  <si>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</si>
  <si>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</si>
  <si>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</si>
  <si>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</si>
  <si>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</si>
  <si>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</si>
  <si>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</si>
  <si>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</si>
  <si>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</si>
  <si>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</si>
  <si>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</si>
  <si>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</si>
  <si>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</si>
  <si>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</si>
  <si>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</si>
  <si>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</si>
  <si>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</si>
  <si>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</si>
  <si>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</si>
  <si>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</si>
  <si>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</si>
  <si>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</si>
  <si>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</si>
  <si>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</si>
  <si>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</si>
  <si>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</si>
  <si>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</si>
  <si>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</si>
  <si>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</si>
  <si>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</si>
  <si>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</si>
  <si>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</si>
  <si>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</si>
  <si>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</si>
  <si>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</si>
  <si>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</si>
  <si>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</si>
  <si>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</si>
  <si>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</si>
  <si>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</si>
  <si>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</si>
  <si>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</si>
  <si>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</si>
  <si>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</si>
  <si>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</si>
  <si>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</si>
  <si>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</si>
  <si>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</si>
  <si>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</si>
  <si>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</si>
  <si>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</si>
  <si>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</si>
  <si>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</si>
  <si>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</si>
  <si>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</si>
  <si>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</si>
  <si>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</si>
  <si>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</si>
  <si>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</si>
  <si>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</si>
  <si>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</si>
  <si>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</si>
  <si>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</si>
  <si>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</si>
  <si>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</si>
  <si>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</si>
  <si>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</si>
  <si>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</si>
  <si>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</si>
  <si>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</si>
  <si>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</si>
  <si>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</si>
  <si>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</si>
  <si>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</si>
  <si>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</si>
  <si>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</si>
  <si>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</si>
  <si>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</si>
  <si>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</si>
  <si>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</si>
  <si>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</si>
  <si>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</si>
  <si>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</si>
  <si>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</si>
  <si>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</si>
  <si>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</si>
  <si>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</si>
  <si>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</si>
  <si>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</si>
  <si>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</si>
  <si>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</si>
  <si>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</si>
  <si>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</si>
  <si>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</si>
  <si>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</si>
  <si>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</si>
  <si>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</si>
  <si>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</si>
  <si>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</si>
  <si>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</si>
  <si>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</si>
  <si>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</si>
  <si>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</si>
  <si>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</si>
  <si>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</si>
  <si>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</si>
  <si>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</si>
  <si>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</si>
  <si>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</si>
  <si>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</si>
  <si>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</si>
  <si>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</si>
  <si>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</si>
  <si>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</si>
  <si>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</si>
  <si>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</si>
  <si>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</si>
  <si>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</si>
  <si>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</si>
  <si>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</si>
  <si>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</si>
  <si>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</si>
  <si>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</si>
  <si>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</si>
  <si>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</si>
  <si>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</si>
  <si>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</si>
  <si>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</si>
  <si>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</si>
  <si>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</si>
  <si>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</si>
  <si>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</si>
  <si>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</si>
  <si>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</si>
  <si>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</si>
  <si>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</si>
  <si>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</si>
  <si>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</si>
  <si>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</si>
  <si>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</si>
  <si>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</si>
  <si>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</si>
  <si>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</si>
  <si>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</si>
  <si>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</si>
  <si>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</si>
  <si>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</si>
  <si>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</si>
  <si>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</si>
  <si>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</si>
  <si>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</si>
  <si>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</si>
  <si>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</si>
  <si>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</si>
  <si>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</si>
  <si>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</si>
  <si>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</si>
  <si>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</si>
  <si>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</si>
  <si>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</si>
  <si>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</si>
  <si>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</si>
  <si>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</si>
  <si>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</si>
  <si>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</si>
  <si>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</si>
  <si>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</si>
  <si>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</si>
  <si>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</si>
  <si>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</si>
  <si>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</si>
  <si>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</si>
  <si>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</si>
  <si>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</si>
  <si>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</si>
  <si>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</si>
  <si>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</si>
  <si>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</si>
  <si>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</si>
  <si>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</si>
  <si>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</si>
  <si>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</si>
  <si>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</si>
  <si>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</si>
  <si>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</si>
  <si>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</si>
  <si>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</si>
  <si>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</si>
  <si>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</si>
  <si>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</si>
  <si>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</si>
  <si>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</si>
  <si>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</si>
  <si>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</si>
  <si>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</si>
  <si>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</si>
  <si>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</si>
  <si>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</si>
  <si>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</si>
  <si>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</si>
  <si>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</si>
  <si>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</si>
  <si>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</si>
  <si>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</si>
  <si>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</si>
  <si>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</si>
  <si>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</si>
  <si>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</si>
  <si>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</si>
  <si>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</si>
  <si>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</si>
  <si>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</si>
  <si>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</si>
  <si>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</si>
  <si>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</si>
  <si>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</si>
  <si>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</si>
  <si>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</si>
  <si>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</si>
  <si>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</si>
  <si>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</si>
  <si>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</si>
  <si>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</si>
  <si>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</si>
  <si>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</si>
  <si>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</si>
  <si>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</si>
  <si>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</si>
  <si>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</si>
  <si>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</si>
  <si>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</si>
  <si>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</si>
  <si>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</si>
  <si>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</si>
  <si>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</si>
  <si>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</si>
  <si>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</si>
  <si>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</si>
  <si>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</si>
  <si>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</si>
  <si>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</si>
  <si>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</si>
  <si>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</si>
  <si>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</si>
  <si>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</si>
  <si>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</si>
  <si>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</si>
  <si>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</si>
  <si>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</si>
  <si>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</si>
  <si>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</si>
  <si>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</si>
  <si>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</si>
  <si>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</si>
  <si>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</si>
  <si>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</si>
  <si>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</si>
  <si>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</si>
  <si>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</si>
  <si>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</si>
  <si>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</si>
  <si>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</si>
  <si>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</si>
  <si>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</si>
  <si>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</si>
  <si>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</si>
  <si>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</si>
  <si>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</si>
  <si>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</si>
  <si>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</si>
  <si>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</si>
  <si>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</si>
  <si>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</si>
  <si>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</si>
  <si>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</si>
  <si>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</si>
  <si>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</si>
  <si>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</si>
  <si>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</si>
  <si>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</si>
  <si>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</si>
  <si>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</si>
  <si>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</si>
  <si>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</si>
  <si>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</si>
  <si>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</si>
  <si>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</si>
  <si>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</si>
  <si>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</si>
  <si>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</si>
  <si>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</si>
  <si>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</si>
  <si>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</si>
  <si>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</si>
  <si>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</si>
  <si>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</si>
  <si>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</si>
  <si>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</si>
  <si>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</si>
  <si>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</si>
  <si>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</si>
  <si>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</si>
  <si>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</si>
  <si>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</si>
  <si>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</si>
  <si>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</si>
  <si>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</si>
  <si>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</si>
  <si>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</si>
  <si>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</si>
  <si>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</si>
  <si>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</si>
  <si>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</si>
  <si>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</si>
  <si>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</si>
  <si>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</si>
  <si>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</si>
  <si>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</si>
  <si>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</si>
  <si>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</si>
  <si>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</si>
  <si>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</si>
  <si>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</si>
  <si>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</si>
  <si>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</si>
  <si>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</si>
  <si>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</si>
  <si>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</si>
  <si>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</si>
  <si>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</si>
  <si>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</si>
  <si>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</si>
  <si>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</si>
  <si>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</si>
  <si>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</si>
  <si>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</si>
  <si>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</si>
  <si>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</si>
  <si>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</si>
  <si>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</si>
  <si>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</si>
  <si>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</si>
  <si>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</si>
  <si>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</si>
  <si>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</si>
  <si>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</si>
  <si>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</si>
  <si>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</si>
  <si>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</si>
  <si>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</si>
  <si>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</si>
  <si>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</si>
  <si>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</si>
  <si>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</si>
  <si>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</si>
  <si>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</si>
  <si>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</si>
  <si>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</si>
  <si>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</si>
  <si>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</si>
  <si>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</si>
  <si>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</si>
  <si>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</si>
  <si>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</si>
  <si>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</si>
  <si>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</si>
  <si>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</si>
  <si>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</si>
  <si>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</si>
  <si>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</si>
  <si>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</si>
  <si>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</si>
  <si>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</si>
  <si>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</si>
  <si>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</si>
  <si>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</si>
  <si>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</si>
  <si>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</si>
  <si>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</si>
  <si>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</si>
  <si>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</si>
  <si>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</si>
  <si>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</si>
  <si>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</si>
  <si>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</si>
  <si>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</si>
  <si>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</si>
  <si>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</si>
  <si>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</si>
  <si>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</si>
  <si>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</si>
  <si>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</si>
  <si>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</si>
  <si>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</si>
  <si>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</si>
  <si>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</si>
  <si>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</si>
  <si>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</si>
  <si>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</si>
  <si>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</si>
  <si>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</si>
  <si>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</si>
  <si>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</si>
  <si>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</si>
  <si>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</si>
  <si>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</si>
  <si>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</si>
  <si>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</si>
  <si>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</si>
  <si>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</si>
  <si>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</si>
  <si>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</si>
  <si>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</si>
  <si>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</si>
  <si>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</si>
  <si>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</si>
  <si>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</si>
  <si>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</si>
  <si>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</si>
  <si>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</si>
  <si>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</si>
  <si>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</si>
  <si>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</si>
  <si>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</si>
  <si>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</si>
  <si>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</si>
  <si>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</si>
  <si>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</si>
  <si>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</si>
  <si>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</si>
  <si>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</si>
  <si>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</si>
  <si>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</si>
  <si>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</si>
  <si>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</si>
  <si>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</si>
  <si>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</si>
  <si>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</si>
  <si>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</si>
  <si>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</si>
  <si>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</si>
  <si>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</si>
  <si>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</si>
  <si>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</si>
  <si>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</si>
  <si>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</si>
  <si>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</si>
  <si>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</si>
  <si>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</si>
  <si>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</si>
  <si>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</si>
  <si>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</si>
  <si>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</si>
  <si>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</si>
  <si>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</si>
  <si>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</si>
  <si>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</si>
  <si>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</si>
  <si>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</si>
  <si>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</si>
  <si>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</si>
  <si>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</si>
  <si>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</si>
  <si>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</si>
  <si>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</si>
  <si>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</si>
  <si>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</si>
  <si>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</si>
  <si>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</si>
  <si>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</si>
  <si>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</si>
  <si>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</si>
  <si>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</si>
  <si>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</si>
  <si>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</si>
  <si>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</si>
  <si>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</si>
  <si>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</si>
  <si>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</si>
  <si>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</si>
  <si>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</si>
  <si>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</si>
  <si>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</si>
  <si>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</si>
  <si>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</si>
  <si>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</si>
  <si>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</si>
  <si>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</si>
  <si>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</si>
  <si>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</si>
  <si>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</si>
  <si>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</si>
  <si>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</si>
  <si>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</si>
  <si>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</si>
  <si>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</si>
  <si>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</si>
  <si>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</si>
  <si>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</si>
  <si>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</si>
  <si>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</si>
  <si>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</si>
  <si>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</si>
  <si>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</si>
  <si>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</si>
  <si>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</si>
  <si>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</si>
  <si>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</si>
  <si>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</si>
  <si>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</si>
  <si>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</si>
  <si>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</si>
  <si>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</si>
  <si>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</si>
  <si>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</si>
  <si>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</si>
  <si>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</si>
  <si>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</si>
  <si>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</si>
  <si>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</si>
  <si>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</si>
  <si>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</si>
  <si>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</si>
  <si>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</si>
  <si>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</si>
  <si>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</si>
  <si>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</si>
  <si>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</si>
  <si>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</si>
  <si>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</si>
  <si>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</si>
  <si>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</si>
  <si>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</si>
  <si>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</si>
  <si>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</si>
  <si>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</si>
  <si>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</si>
  <si>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</si>
  <si>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</si>
  <si>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</si>
  <si>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</si>
  <si>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</si>
  <si>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</si>
  <si>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</si>
  <si>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</si>
  <si>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</si>
  <si>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</si>
  <si>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</si>
  <si>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</si>
  <si>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</si>
  <si>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</si>
  <si>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</si>
  <si>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</si>
  <si>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</si>
  <si>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</si>
  <si>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</si>
  <si>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</si>
  <si>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</si>
  <si>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</si>
  <si>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</si>
  <si>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</si>
  <si>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</si>
  <si>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</si>
  <si>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</si>
  <si>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</si>
  <si>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</si>
  <si>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</si>
  <si>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</si>
  <si>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</si>
  <si>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</si>
  <si>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</si>
  <si>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</si>
  <si>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</si>
  <si>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</si>
  <si>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</si>
  <si>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</si>
  <si>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</si>
  <si>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</si>
  <si>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</si>
  <si>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</si>
  <si>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</si>
  <si>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</si>
  <si>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</si>
  <si>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</si>
  <si>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</si>
  <si>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</si>
  <si>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</si>
  <si>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</si>
  <si>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</si>
  <si>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</si>
  <si>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</si>
  <si>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</si>
  <si>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</si>
  <si>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</si>
  <si>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</si>
  <si>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</si>
  <si>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</si>
  <si>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</si>
  <si>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</si>
  <si>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</si>
  <si>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</si>
  <si>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</si>
  <si>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</si>
  <si>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</si>
  <si>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</si>
  <si>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</si>
  <si>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</si>
  <si>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</si>
  <si>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</si>
  <si>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</si>
  <si>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</si>
  <si>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</si>
  <si>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</si>
  <si>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</si>
  <si>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</si>
  <si>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</si>
  <si>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</si>
  <si>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</si>
  <si>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</si>
  <si>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</si>
  <si>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</si>
  <si>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</si>
  <si>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</si>
  <si>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</si>
  <si>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</si>
  <si>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</si>
  <si>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</si>
  <si>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</si>
  <si>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</si>
  <si>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</si>
  <si>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</si>
  <si>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</si>
  <si>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</si>
  <si>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</si>
  <si>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</si>
  <si>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</si>
  <si>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</si>
  <si>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</si>
  <si>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</si>
  <si>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</si>
  <si>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</si>
  <si>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</si>
  <si>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</si>
  <si>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</si>
  <si>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</si>
  <si>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</si>
  <si>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</si>
  <si>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</si>
  <si>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</si>
  <si>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</si>
  <si>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</si>
  <si>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</si>
  <si>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</si>
  <si>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</si>
  <si>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</si>
  <si>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</si>
  <si>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</si>
  <si>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</si>
  <si>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</si>
  <si>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</si>
  <si>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</si>
  <si>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</si>
  <si>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</si>
  <si>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</si>
  <si>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</si>
  <si>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</si>
  <si>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</si>
  <si>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</si>
  <si>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</si>
  <si>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</si>
  <si>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</si>
  <si>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</si>
  <si>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</si>
  <si>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</si>
  <si>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</si>
  <si>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</si>
  <si>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</si>
  <si>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</si>
  <si>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</si>
  <si>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</si>
  <si>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</si>
  <si>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</si>
  <si>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</si>
  <si>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</si>
  <si>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</si>
  <si>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</si>
  <si>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</si>
  <si>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</si>
  <si>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</si>
  <si>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</si>
  <si>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</si>
  <si>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</si>
  <si>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</si>
  <si>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</si>
  <si>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</si>
  <si>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</si>
  <si>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</si>
  <si>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</si>
  <si>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</si>
  <si>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</si>
  <si>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</si>
  <si>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</si>
  <si>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</si>
  <si>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</si>
  <si>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</si>
  <si>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</si>
  <si>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</si>
  <si>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</si>
  <si>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</si>
  <si>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</si>
  <si>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</si>
  <si>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</si>
  <si>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</si>
  <si>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</si>
  <si>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</si>
  <si>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</si>
  <si>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</si>
  <si>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</si>
  <si>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</si>
  <si>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</si>
  <si>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</si>
  <si>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</si>
  <si>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</si>
  <si>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</si>
  <si>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</si>
  <si>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</si>
  <si>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</si>
  <si>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</si>
  <si>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</si>
  <si>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</si>
  <si>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</si>
  <si>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</si>
  <si>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</si>
  <si>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</si>
  <si>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</si>
  <si>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</si>
  <si>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</si>
  <si>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</si>
  <si>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</si>
  <si>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</si>
  <si>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</si>
  <si>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</si>
  <si>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</si>
  <si>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</si>
  <si>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</si>
  <si>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</si>
  <si>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</si>
  <si>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</si>
  <si>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</si>
  <si>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</si>
  <si>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</si>
  <si>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</si>
  <si>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</si>
  <si>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</si>
  <si>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</si>
  <si>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</si>
  <si>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</si>
  <si>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</si>
  <si>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</si>
  <si>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</si>
  <si>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</si>
  <si>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</si>
  <si>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</si>
  <si>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</si>
  <si>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</si>
  <si>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</si>
  <si>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</si>
  <si>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</si>
  <si>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</si>
  <si>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</si>
  <si>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</si>
  <si>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</si>
  <si>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</si>
  <si>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</si>
  <si>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</si>
  <si>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</si>
  <si>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</si>
  <si>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</si>
  <si>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</si>
  <si>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</si>
  <si>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</si>
  <si>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</si>
  <si>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</si>
  <si>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</si>
  <si>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</si>
  <si>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</si>
  <si>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</si>
  <si>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</si>
  <si>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</si>
  <si>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</si>
  <si>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</si>
  <si>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</si>
  <si>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</si>
  <si>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</si>
  <si>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</si>
  <si>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</si>
  <si>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</si>
  <si>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</si>
  <si>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</si>
  <si>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</si>
  <si>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</si>
  <si>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</si>
  <si>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</si>
  <si>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</si>
  <si>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</si>
  <si>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</si>
  <si>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</si>
  <si>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</si>
  <si>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</si>
  <si>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</si>
  <si>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</si>
  <si>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</si>
  <si>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</si>
  <si>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</si>
  <si>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</si>
  <si>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</si>
  <si>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</si>
  <si>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</si>
  <si>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</si>
  <si>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</si>
  <si>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</si>
  <si>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</si>
  <si>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</si>
  <si>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</si>
  <si>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</si>
  <si>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</si>
  <si>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</si>
  <si>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</si>
  <si>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</si>
  <si>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</si>
  <si>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</si>
  <si>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</si>
  <si>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</si>
  <si>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</si>
  <si>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</si>
  <si>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</si>
  <si>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</si>
  <si>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</si>
  <si>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</si>
  <si>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</si>
  <si>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</si>
  <si>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</si>
  <si>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</si>
  <si>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</si>
  <si>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</si>
  <si>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</si>
  <si>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</si>
  <si>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</si>
  <si>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</si>
  <si>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</si>
  <si>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</si>
  <si>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</si>
  <si>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</si>
  <si>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</si>
  <si>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</si>
  <si>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</si>
  <si>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</si>
  <si>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</si>
  <si>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</si>
  <si>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</si>
  <si>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</si>
  <si>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</si>
  <si>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</si>
  <si>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</si>
  <si>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</si>
  <si>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</si>
  <si>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</si>
  <si>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</si>
  <si>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</si>
  <si>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</si>
  <si>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</si>
  <si>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</si>
  <si>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</si>
  <si>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</si>
  <si>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</si>
  <si>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</si>
  <si>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</si>
  <si>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</si>
  <si>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</si>
  <si>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</si>
  <si>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</si>
  <si>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</si>
  <si>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</si>
  <si>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</si>
  <si>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</si>
  <si>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</si>
  <si>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</si>
  <si>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</si>
  <si>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</si>
  <si>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</si>
  <si>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</si>
  <si>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</si>
  <si>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</si>
  <si>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</si>
  <si>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</si>
  <si>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</si>
  <si>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</si>
  <si>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</si>
  <si>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</si>
  <si>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</si>
  <si>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</si>
  <si>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</si>
  <si>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</si>
  <si>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</si>
  <si>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</si>
  <si>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</si>
  <si>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</si>
  <si>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</si>
  <si>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</si>
  <si>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</si>
  <si>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</si>
  <si>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</si>
  <si>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</si>
  <si>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</si>
  <si>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</si>
  <si>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</si>
  <si>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</si>
  <si>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</si>
  <si>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</si>
  <si>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</si>
  <si>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</si>
  <si>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</si>
  <si>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</si>
  <si>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</si>
  <si>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</si>
  <si>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</si>
  <si>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</si>
  <si>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</si>
  <si>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</si>
  <si>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</si>
  <si>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</si>
  <si>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</si>
  <si>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</si>
  <si>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</si>
  <si>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</si>
  <si>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</si>
  <si>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</si>
  <si>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</si>
  <si>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</si>
  <si>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</si>
  <si>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</si>
  <si>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</si>
  <si>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</si>
  <si>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</si>
  <si>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</si>
  <si>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</si>
  <si>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</si>
  <si>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</si>
  <si>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</si>
  <si>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</si>
  <si>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</si>
  <si>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</si>
  <si>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</si>
  <si>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</si>
  <si>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</si>
  <si>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</si>
  <si>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</si>
  <si>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</si>
  <si>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</si>
  <si>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</si>
  <si>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</si>
  <si>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</si>
  <si>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</si>
  <si>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</si>
  <si>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</si>
  <si>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</si>
  <si>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</si>
  <si>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</si>
  <si>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</si>
  <si>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</si>
  <si>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</si>
  <si>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</si>
  <si>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</si>
  <si>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</si>
  <si>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</si>
  <si>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</si>
  <si>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</si>
  <si>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</si>
  <si>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</si>
  <si>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</si>
  <si>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</si>
  <si>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</si>
  <si>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</si>
  <si>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</si>
  <si>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</si>
  <si>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</si>
  <si>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</si>
  <si>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</si>
  <si>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</si>
  <si>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</si>
  <si>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</si>
  <si>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</si>
  <si>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</si>
  <si>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</si>
  <si>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</si>
  <si>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</si>
  <si>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</si>
  <si>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</si>
  <si>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</si>
  <si>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</si>
  <si>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</si>
  <si>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</si>
  <si>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</si>
  <si>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</si>
  <si>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</si>
  <si>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</si>
  <si>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</si>
  <si>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</si>
  <si>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</si>
  <si>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</si>
  <si>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</si>
  <si>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</si>
  <si>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</si>
  <si>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</si>
  <si>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</si>
  <si>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</si>
  <si>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</si>
  <si>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</si>
  <si>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</si>
  <si>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</si>
  <si>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</si>
  <si>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</si>
  <si>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</si>
  <si>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</si>
  <si>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</si>
  <si>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</si>
  <si>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</si>
  <si>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</si>
  <si>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</si>
  <si>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</si>
  <si>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</si>
  <si>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</si>
  <si>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</si>
  <si>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</si>
  <si>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</si>
  <si>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</si>
  <si>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</si>
  <si>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</si>
  <si>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</si>
  <si>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</si>
  <si>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</si>
  <si>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</si>
  <si>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</si>
  <si>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</si>
  <si>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</si>
  <si>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</si>
  <si>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</si>
  <si>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</si>
  <si>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</si>
  <si>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</si>
  <si>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</si>
  <si>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</si>
  <si>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</si>
  <si>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</si>
  <si>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</si>
  <si>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</si>
  <si>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</si>
  <si>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</si>
  <si>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</si>
  <si>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</si>
  <si>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</si>
  <si>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</si>
  <si>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</si>
  <si>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</si>
  <si>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</si>
  <si>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</si>
  <si>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</si>
  <si>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</si>
  <si>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</si>
  <si>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</si>
  <si>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</si>
  <si>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</si>
  <si>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</si>
  <si>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</si>
  <si>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</si>
  <si>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</si>
  <si>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</si>
  <si>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</si>
  <si>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</si>
  <si>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</si>
  <si>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</si>
  <si>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</si>
  <si>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</si>
  <si>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</si>
  <si>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</si>
  <si>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</si>
  <si>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</si>
  <si>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</si>
  <si>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</si>
  <si>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</si>
  <si>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</si>
  <si>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</si>
  <si>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</si>
  <si>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</si>
  <si>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</si>
  <si>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</si>
  <si>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</si>
  <si>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</si>
  <si>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</si>
  <si>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</si>
  <si>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</si>
  <si>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</si>
  <si>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</si>
  <si>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</si>
  <si>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</si>
  <si>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</si>
  <si>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</si>
  <si>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</si>
  <si>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</si>
  <si>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</si>
  <si>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</si>
  <si>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</si>
  <si>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</si>
  <si>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</si>
  <si>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</si>
  <si>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</si>
  <si>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</si>
  <si>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</si>
  <si>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</si>
  <si>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</si>
  <si>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</si>
  <si>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</si>
  <si>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</si>
  <si>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</si>
  <si>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</si>
  <si>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</si>
  <si>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</si>
  <si>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</si>
  <si>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</si>
  <si>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</si>
  <si>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</si>
  <si>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</si>
  <si>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</si>
  <si>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</si>
  <si>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</si>
  <si>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</si>
  <si>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</si>
  <si>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</si>
  <si>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</si>
  <si>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</si>
  <si>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</si>
  <si>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</si>
  <si>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</si>
  <si>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</si>
  <si>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</si>
  <si>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</si>
  <si>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</si>
  <si>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</si>
  <si>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</si>
  <si>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</si>
  <si>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</si>
  <si>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</si>
  <si>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</si>
  <si>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</si>
  <si>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</si>
  <si>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</si>
  <si>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</si>
  <si>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</si>
  <si>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</si>
  <si>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</si>
  <si>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</si>
  <si>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</si>
  <si>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</si>
  <si>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</si>
  <si>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</si>
  <si>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</si>
  <si>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</si>
  <si>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</si>
  <si>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</si>
  <si>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</si>
  <si>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</si>
  <si>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</si>
  <si>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</si>
  <si>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</si>
  <si>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</si>
  <si>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</si>
  <si>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</si>
  <si>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</si>
  <si>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</si>
  <si>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</si>
  <si>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</si>
  <si>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</si>
  <si>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</si>
  <si>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</si>
  <si>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</si>
  <si>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</si>
  <si>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</si>
  <si>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</si>
  <si>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</si>
  <si>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</si>
  <si>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</si>
  <si>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</si>
  <si>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</si>
  <si>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</si>
  <si>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</si>
  <si>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</si>
  <si>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</si>
  <si>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</si>
  <si>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</si>
  <si>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</si>
  <si>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</si>
  <si>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</si>
  <si>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</si>
  <si>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</si>
  <si>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</si>
  <si>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</si>
  <si>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</si>
  <si>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</si>
  <si>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</si>
  <si>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</si>
  <si>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</si>
  <si>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</si>
  <si>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</si>
  <si>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</si>
  <si>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</si>
  <si>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</si>
  <si>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</si>
  <si>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</si>
  <si>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</si>
  <si>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</si>
  <si>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</si>
  <si>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</si>
  <si>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</si>
  <si>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</si>
  <si>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</si>
  <si>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</si>
  <si>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</si>
  <si>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</si>
  <si>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</si>
  <si>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</si>
  <si>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</si>
  <si>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</si>
  <si>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</si>
  <si>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</si>
  <si>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</si>
  <si>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</si>
  <si>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</si>
  <si>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</si>
  <si>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</si>
  <si>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</si>
  <si>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</si>
  <si>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</si>
  <si>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</si>
  <si>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</si>
  <si>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</si>
  <si>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</si>
  <si>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</si>
  <si>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</si>
  <si>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</si>
  <si>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</si>
  <si>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</si>
  <si>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</si>
  <si>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</si>
  <si>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</si>
  <si>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</si>
  <si>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</si>
  <si>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</si>
  <si>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</si>
  <si>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</si>
  <si>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</si>
  <si>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</si>
  <si>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</si>
  <si>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</si>
  <si>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</si>
  <si>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</si>
  <si>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</si>
  <si>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</si>
  <si>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</si>
  <si>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</si>
  <si>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</si>
  <si>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</si>
  <si>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</si>
  <si>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</si>
  <si>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</si>
  <si>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</si>
  <si>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</si>
  <si>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</si>
  <si>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</si>
  <si>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</si>
  <si>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</si>
  <si>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</si>
  <si>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</si>
  <si>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</si>
  <si>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</si>
  <si>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</si>
  <si>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</si>
  <si>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</si>
  <si>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</si>
  <si>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</si>
  <si>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</si>
  <si>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</si>
  <si>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</si>
  <si>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</si>
  <si>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</si>
  <si>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</si>
  <si>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</si>
  <si>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</si>
  <si>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</si>
  <si>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</si>
  <si>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</si>
  <si>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</si>
  <si>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</si>
  <si>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</si>
  <si>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</si>
  <si>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</si>
  <si>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</si>
  <si>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</si>
  <si>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</si>
  <si>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</si>
  <si>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</si>
  <si>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</si>
  <si>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</si>
  <si>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</si>
  <si>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</si>
  <si>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</si>
  <si>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</si>
  <si>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</si>
  <si>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</si>
  <si>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</si>
  <si>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</si>
  <si>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</si>
  <si>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</si>
  <si>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</si>
  <si>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</si>
  <si>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</si>
  <si>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</si>
  <si>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</si>
  <si>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</si>
  <si>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</si>
  <si>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</si>
  <si>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</si>
  <si>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</si>
  <si>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</si>
  <si>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</si>
  <si>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</si>
  <si>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</si>
  <si>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</si>
  <si>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</si>
  <si>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</si>
  <si>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</si>
  <si>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</si>
  <si>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</si>
  <si>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</si>
  <si>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</si>
  <si>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</si>
  <si>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</si>
  <si>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</si>
  <si>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</si>
  <si>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</si>
  <si>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</si>
  <si>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</si>
  <si>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</si>
  <si>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</si>
  <si>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</si>
  <si>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</si>
  <si>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</si>
  <si>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</si>
  <si>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</si>
  <si>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</si>
  <si>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</si>
  <si>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</si>
  <si>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</si>
  <si>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</si>
  <si>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</si>
  <si>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</si>
  <si>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</si>
  <si>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</si>
  <si>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</si>
  <si>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</si>
  <si>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</si>
  <si>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</si>
  <si>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</si>
  <si>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</si>
  <si>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</si>
  <si>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</si>
  <si>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</si>
  <si>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</si>
  <si>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</si>
  <si>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</si>
  <si>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</si>
  <si>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</si>
  <si>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</si>
  <si>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</si>
  <si>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</si>
  <si>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</si>
  <si>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</si>
  <si>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</si>
  <si>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</si>
  <si>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</si>
  <si>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</si>
  <si>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</si>
  <si>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</si>
  <si>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</si>
  <si>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</si>
  <si>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</si>
  <si>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</si>
  <si>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</si>
  <si>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</si>
  <si>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</si>
  <si>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</si>
  <si>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</si>
  <si>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</si>
  <si>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</si>
  <si>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</si>
  <si>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</si>
  <si>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</si>
  <si>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</si>
  <si>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</si>
  <si>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</si>
  <si>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</si>
  <si>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</si>
  <si>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</si>
  <si>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</si>
  <si>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</si>
  <si>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</si>
  <si>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</si>
  <si>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</si>
  <si>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</si>
  <si>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</si>
  <si>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</si>
  <si>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</si>
  <si>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</si>
  <si>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</si>
  <si>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</si>
  <si>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</si>
  <si>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</si>
  <si>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</si>
  <si>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</si>
  <si>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</si>
  <si>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</si>
  <si>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</si>
  <si>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</si>
  <si>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</si>
  <si>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</si>
  <si>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</si>
  <si>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</si>
  <si>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</si>
  <si>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</si>
  <si>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</si>
  <si>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</si>
  <si>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</si>
  <si>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</si>
  <si>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</si>
  <si>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</si>
  <si>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</si>
  <si>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</si>
  <si>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</si>
  <si>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</si>
  <si>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</si>
  <si>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</si>
  <si>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</si>
  <si>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</si>
  <si>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</si>
  <si>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</si>
  <si>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</si>
  <si>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</si>
  <si>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</si>
  <si>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</si>
  <si>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</si>
  <si>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</si>
  <si>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</si>
  <si>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</si>
  <si>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</si>
  <si>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</si>
  <si>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</si>
  <si>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</si>
  <si>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</si>
  <si>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</si>
  <si>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</si>
  <si>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</si>
  <si>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</si>
  <si>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</si>
  <si>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</si>
  <si>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</si>
  <si>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</si>
  <si>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</si>
  <si>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</si>
  <si>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</si>
  <si>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</si>
  <si>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</si>
  <si>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</si>
  <si>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</si>
  <si>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</si>
  <si>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</si>
  <si>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</si>
  <si>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</si>
  <si>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</si>
  <si>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</si>
  <si>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</si>
  <si>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</si>
  <si>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</si>
  <si>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</si>
  <si>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</si>
  <si>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</si>
  <si>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</si>
  <si>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</si>
  <si>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</si>
  <si>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</si>
  <si>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</si>
  <si>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</si>
  <si>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</si>
  <si>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</si>
  <si>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</si>
  <si>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</si>
  <si>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</si>
  <si>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</si>
  <si>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</si>
  <si>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</si>
  <si>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</si>
  <si>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</si>
  <si>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</si>
  <si>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</si>
  <si>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</si>
  <si>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</si>
  <si>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</si>
  <si>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</si>
  <si>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</si>
  <si>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</si>
  <si>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</si>
  <si>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</si>
  <si>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</si>
  <si>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</si>
  <si>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</si>
  <si>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</si>
  <si>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</si>
  <si>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</si>
  <si>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</si>
  <si>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</si>
  <si>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</si>
  <si>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</si>
  <si>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</si>
  <si>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</si>
  <si>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</si>
  <si>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</si>
  <si>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</si>
  <si>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</si>
  <si>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</si>
  <si>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</si>
  <si>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</si>
  <si>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</si>
  <si>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</si>
  <si>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</si>
  <si>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</si>
  <si>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</si>
  <si>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</si>
  <si>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</si>
  <si>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</si>
  <si>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</si>
  <si>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</si>
  <si>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</si>
  <si>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</si>
  <si>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</si>
  <si>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</si>
  <si>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</si>
  <si>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</si>
  <si>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</si>
  <si>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</si>
  <si>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</si>
  <si>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</si>
  <si>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</si>
  <si>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</si>
  <si>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</si>
  <si>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</si>
  <si>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</si>
  <si>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</si>
  <si>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</si>
  <si>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</si>
  <si>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</si>
  <si>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</si>
  <si>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</si>
  <si>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</si>
  <si>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</si>
  <si>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</si>
  <si>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</si>
  <si>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</si>
  <si>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</si>
  <si>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</si>
  <si>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</si>
  <si>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</si>
  <si>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</si>
  <si>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</si>
  <si>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</si>
  <si>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</si>
  <si>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</si>
  <si>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</si>
  <si>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</si>
  <si>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</si>
  <si>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</si>
  <si>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</si>
  <si>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</si>
  <si>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</si>
  <si>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</si>
  <si>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</si>
  <si>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</si>
  <si>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</si>
  <si>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</si>
  <si>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</si>
  <si>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</si>
  <si>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</si>
  <si>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</si>
  <si>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</si>
  <si>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</si>
  <si>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</si>
  <si>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</si>
  <si>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</si>
  <si>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</si>
  <si>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</si>
  <si>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</si>
  <si>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</si>
  <si>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</si>
  <si>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</si>
  <si>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</si>
  <si>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</si>
  <si>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</si>
  <si>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</si>
  <si>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</si>
  <si>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</si>
  <si>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</si>
  <si>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</si>
  <si>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</si>
  <si>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</si>
  <si>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</si>
  <si>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</si>
  <si>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</si>
  <si>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</si>
  <si>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</si>
  <si>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</si>
  <si>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</si>
  <si>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</si>
  <si>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</si>
  <si>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</si>
  <si>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</si>
  <si>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</si>
  <si>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</si>
  <si>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</si>
  <si>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</si>
  <si>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</si>
  <si>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</si>
  <si>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</si>
  <si>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</si>
  <si>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</si>
  <si>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</si>
  <si>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</si>
  <si>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</si>
  <si>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</si>
  <si>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</si>
  <si>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</si>
  <si>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</si>
  <si>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</si>
  <si>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</si>
  <si>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</si>
  <si>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</si>
  <si>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</si>
  <si>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</si>
  <si>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</si>
  <si>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</si>
  <si>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</si>
  <si>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</si>
  <si>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</si>
  <si>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</si>
  <si>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</si>
  <si>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</si>
  <si>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</si>
  <si>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</si>
  <si>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</si>
  <si>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</si>
  <si>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</si>
  <si>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</si>
  <si>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</si>
  <si>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</si>
  <si>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</si>
  <si>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</si>
  <si>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</si>
  <si>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</si>
  <si>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</si>
  <si>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</si>
  <si>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</si>
  <si>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</si>
  <si>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</si>
  <si>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</si>
  <si>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</si>
  <si>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</si>
  <si>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</si>
  <si>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</si>
  <si>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</si>
  <si>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</si>
  <si>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</si>
  <si>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</si>
  <si>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</si>
  <si>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</si>
  <si>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</si>
  <si>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</si>
  <si>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</si>
  <si>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</si>
  <si>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</si>
  <si>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</si>
  <si>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</si>
  <si>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</si>
  <si>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</si>
  <si>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</si>
  <si>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</si>
  <si>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</si>
  <si>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</si>
  <si>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</si>
  <si>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</si>
  <si>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</si>
  <si>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</si>
  <si>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</si>
  <si>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</si>
  <si>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</si>
  <si>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</si>
  <si>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</si>
  <si>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</si>
  <si>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</si>
  <si>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</si>
  <si>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</si>
  <si>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</si>
  <si>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</si>
  <si>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</si>
  <si>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</si>
  <si>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</si>
  <si>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</si>
  <si>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</si>
  <si>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</si>
  <si>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</si>
  <si>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</si>
  <si>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</si>
  <si>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</si>
  <si>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</si>
  <si>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</si>
  <si>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</si>
  <si>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</si>
  <si>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</si>
  <si>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</si>
  <si>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</si>
  <si>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</si>
  <si>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</si>
  <si>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</si>
  <si>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</si>
  <si>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</si>
  <si>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</si>
  <si>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</si>
  <si>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</si>
  <si>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</si>
  <si>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</si>
  <si>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</si>
  <si>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</si>
  <si>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</si>
  <si>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</si>
  <si>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</si>
  <si>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</si>
  <si>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</si>
  <si>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</si>
  <si>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</si>
  <si>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</si>
  <si>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</si>
  <si>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</si>
  <si>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</si>
  <si>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</si>
  <si>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</si>
  <si>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</si>
  <si>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</si>
  <si>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</si>
  <si>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</si>
  <si>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</si>
  <si>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</si>
  <si>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</si>
  <si>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</si>
  <si>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</si>
  <si>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</si>
  <si>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</si>
  <si>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</si>
  <si>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</si>
  <si>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</si>
  <si>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</si>
  <si>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</si>
  <si>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</si>
  <si>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</si>
  <si>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</si>
  <si>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</si>
  <si>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</si>
  <si>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</si>
  <si>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</si>
  <si>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</si>
  <si>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</si>
  <si>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</si>
  <si>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</si>
  <si>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</si>
  <si>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</si>
  <si>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</si>
  <si>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</si>
  <si>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</si>
  <si>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</si>
  <si>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</si>
  <si>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</si>
  <si>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</si>
  <si>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</si>
  <si>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</si>
  <si>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</si>
  <si>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</si>
  <si>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</si>
  <si>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</si>
  <si>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</si>
  <si>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</si>
  <si>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</si>
  <si>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</si>
  <si>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</si>
  <si>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</si>
  <si>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</si>
  <si>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</si>
  <si>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</si>
  <si>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</si>
  <si>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</si>
  <si>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</si>
  <si>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</si>
  <si>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</si>
  <si>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</si>
  <si>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</si>
  <si>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</si>
  <si>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</si>
  <si>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</si>
  <si>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</si>
  <si>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</si>
  <si>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</si>
  <si>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</si>
  <si>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</si>
  <si>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</si>
  <si>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</si>
  <si>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</si>
  <si>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</si>
  <si>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</si>
  <si>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</si>
  <si>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</si>
  <si>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</si>
  <si>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</si>
  <si>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</si>
  <si>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</si>
  <si>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</si>
  <si>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</si>
  <si>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</si>
  <si>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</si>
  <si>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</si>
  <si>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</si>
  <si>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</si>
  <si>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</si>
  <si>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</si>
  <si>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</si>
  <si>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</si>
  <si>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</si>
  <si>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</si>
  <si>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</si>
  <si>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</si>
  <si>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</si>
  <si>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</si>
  <si>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</si>
  <si>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</si>
  <si>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</si>
  <si>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</si>
  <si>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</si>
  <si>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</si>
  <si>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</si>
  <si>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</si>
  <si>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</si>
  <si>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</si>
  <si>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</si>
  <si>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</si>
  <si>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</si>
  <si>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</si>
  <si>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</si>
  <si>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</si>
  <si>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</si>
  <si>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</si>
  <si>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</si>
  <si>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</si>
  <si>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</si>
  <si>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</si>
  <si>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</si>
  <si>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</si>
  <si>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</si>
  <si>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</si>
  <si>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</si>
  <si>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</si>
  <si>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</si>
  <si>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</si>
  <si>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</si>
  <si>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</si>
  <si>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</si>
  <si>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</si>
  <si>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</si>
  <si>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</si>
  <si>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</si>
  <si>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</si>
  <si>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</si>
  <si>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</si>
  <si>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</si>
  <si>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</si>
  <si>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</si>
  <si>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</si>
  <si>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</si>
  <si>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</si>
  <si>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</si>
  <si>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</si>
  <si>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</si>
  <si>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</si>
  <si>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</si>
  <si>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</si>
  <si>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</si>
  <si>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</si>
  <si>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</si>
  <si>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</si>
  <si>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</si>
  <si>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</si>
  <si>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</si>
  <si>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</si>
  <si>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</si>
  <si>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</si>
  <si>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</si>
  <si>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</si>
  <si>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</si>
  <si>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</si>
  <si>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</si>
  <si>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</si>
  <si>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</si>
  <si>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</si>
  <si>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</si>
  <si>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</si>
  <si>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</si>
  <si>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</si>
  <si>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</si>
  <si>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</si>
  <si>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</si>
  <si>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</si>
  <si>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</si>
  <si>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</si>
  <si>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</si>
  <si>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</si>
  <si>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</si>
  <si>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</si>
  <si>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</si>
  <si>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</si>
  <si>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</si>
  <si>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</si>
  <si>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</si>
  <si>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</si>
  <si>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</si>
  <si>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</si>
  <si>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</si>
  <si>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</si>
  <si>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</si>
  <si>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</si>
  <si>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</si>
  <si>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</si>
  <si>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</si>
  <si>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</si>
  <si>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</si>
  <si>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</si>
  <si>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</si>
  <si>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</si>
  <si>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</si>
  <si>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</si>
  <si>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</si>
  <si>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</si>
  <si>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</si>
  <si>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</si>
  <si>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</si>
  <si>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</si>
  <si>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</si>
  <si>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</si>
  <si>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</si>
  <si>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</si>
  <si>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</si>
  <si>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</si>
  <si>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</si>
  <si>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</si>
  <si>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</si>
  <si>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</si>
  <si>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</si>
  <si>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</si>
  <si>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</si>
  <si>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</si>
  <si>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</si>
  <si>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</si>
  <si>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</si>
  <si>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</si>
  <si>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</si>
  <si>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</si>
  <si>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</si>
  <si>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</si>
  <si>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</si>
  <si>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</si>
  <si>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</si>
  <si>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</si>
  <si>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</si>
  <si>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</si>
  <si>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</si>
  <si>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</si>
  <si>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</si>
  <si>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</si>
  <si>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</si>
  <si>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</si>
  <si>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</si>
  <si>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</si>
  <si>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</si>
  <si>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</si>
  <si>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</si>
  <si>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</si>
  <si>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</si>
  <si>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</si>
  <si>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</si>
  <si>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</si>
  <si>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</si>
  <si>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</si>
  <si>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</si>
  <si>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</si>
  <si>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</si>
  <si>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</si>
  <si>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</si>
  <si>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</si>
  <si>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</si>
  <si>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</si>
  <si>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</si>
  <si>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</si>
  <si>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</si>
  <si>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</si>
  <si>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</si>
  <si>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</si>
  <si>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</si>
  <si>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</si>
  <si>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</si>
  <si>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</si>
  <si>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</si>
  <si>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</si>
  <si>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</si>
  <si>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</si>
  <si>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</si>
  <si>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</si>
  <si>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</si>
  <si>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</si>
  <si>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</si>
  <si>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</si>
  <si>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</si>
  <si>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</si>
  <si>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</si>
  <si>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</si>
  <si>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</si>
  <si>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</si>
  <si>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</si>
  <si>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</si>
  <si>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</si>
  <si>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</si>
  <si>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</si>
  <si>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</si>
  <si>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</si>
  <si>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</si>
  <si>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</si>
  <si>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</si>
  <si>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</si>
  <si>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</si>
  <si>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</si>
  <si>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</si>
  <si>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</si>
  <si>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</si>
  <si>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</si>
  <si>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</si>
  <si>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</si>
  <si>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</si>
  <si>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</si>
  <si>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</si>
  <si>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</si>
  <si>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</si>
  <si>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</si>
  <si>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</si>
  <si>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</si>
  <si>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</si>
  <si>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</si>
  <si>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</si>
  <si>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</si>
  <si>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</si>
  <si>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</si>
  <si>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</si>
  <si>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</si>
  <si>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</si>
  <si>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</si>
  <si>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</si>
  <si>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</si>
  <si>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</si>
  <si>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</si>
  <si>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</si>
  <si>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</si>
  <si>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</si>
  <si>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</si>
  <si>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</si>
  <si>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</si>
  <si>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</si>
  <si>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</si>
  <si>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</si>
  <si>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</si>
  <si>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</si>
  <si>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</si>
  <si>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</si>
  <si>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</si>
  <si>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</si>
  <si>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</si>
  <si>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</si>
  <si>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</si>
  <si>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</si>
  <si>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</si>
  <si>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</si>
  <si>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</si>
  <si>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</si>
  <si>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</si>
  <si>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</si>
  <si>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</si>
  <si>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</si>
  <si>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</si>
  <si>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</si>
  <si>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</si>
  <si>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</si>
  <si>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</si>
  <si>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</si>
  <si>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</si>
  <si>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</si>
  <si>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</si>
  <si>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</si>
  <si>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</si>
  <si>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</si>
  <si>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</si>
  <si>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</si>
  <si>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</si>
  <si>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</si>
  <si>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</si>
  <si>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</si>
  <si>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</si>
  <si>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</si>
  <si>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</si>
  <si>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</si>
  <si>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</si>
  <si>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</si>
  <si>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</si>
  <si>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</si>
  <si>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</si>
  <si>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</si>
  <si>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</si>
  <si>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</si>
  <si>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</si>
  <si>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</si>
  <si>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</si>
  <si>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</si>
  <si>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</si>
  <si>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</si>
  <si>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</si>
  <si>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</si>
  <si>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</si>
  <si>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</si>
  <si>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</si>
  <si>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</si>
  <si>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</si>
  <si>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</si>
  <si>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</si>
  <si>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</si>
  <si>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</si>
  <si>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</si>
  <si>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</si>
  <si>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</si>
  <si>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</si>
  <si>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</si>
  <si>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</si>
  <si>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</si>
  <si>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</si>
  <si>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</si>
  <si>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</si>
  <si>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</si>
  <si>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</si>
  <si>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</si>
  <si>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</si>
  <si>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</si>
  <si>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</si>
  <si>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</si>
  <si>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</si>
  <si>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</si>
  <si>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</si>
  <si>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</si>
  <si>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</si>
  <si>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</si>
  <si>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</si>
  <si>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</si>
  <si>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</si>
  <si>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</si>
  <si>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</si>
  <si>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</si>
  <si>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</si>
  <si>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</si>
  <si>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</si>
  <si>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</si>
  <si>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</si>
  <si>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</si>
  <si>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</si>
  <si>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</si>
  <si>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</si>
  <si>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</si>
  <si>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</si>
  <si>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</si>
  <si>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</si>
  <si>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</si>
  <si>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</si>
  <si>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</si>
  <si>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</si>
  <si>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</si>
  <si>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</si>
  <si>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</si>
  <si>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</si>
  <si>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</si>
  <si>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</si>
  <si>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</si>
  <si>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</si>
  <si>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</si>
  <si>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</si>
  <si>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</si>
  <si>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</si>
  <si>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</si>
  <si>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</si>
  <si>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</si>
  <si>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</si>
  <si>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</si>
  <si>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</si>
  <si>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</si>
  <si>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</si>
  <si>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</si>
  <si>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</si>
  <si>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</si>
  <si>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</si>
  <si>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</si>
  <si>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</si>
  <si>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</si>
  <si>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</si>
  <si>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</si>
  <si>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</si>
  <si>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</si>
  <si>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</si>
  <si>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</si>
  <si>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</si>
  <si>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</si>
  <si>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</si>
  <si>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</si>
  <si>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</si>
  <si>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</si>
  <si>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</si>
  <si>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</si>
  <si>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</si>
  <si>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</si>
  <si>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</si>
  <si>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</si>
  <si>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</si>
  <si>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</si>
  <si>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</si>
  <si>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</si>
  <si>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</si>
  <si>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</si>
  <si>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</si>
  <si>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</si>
  <si>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</si>
  <si>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</si>
  <si>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</si>
  <si>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</si>
  <si>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</si>
  <si>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</si>
  <si>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</si>
  <si>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</si>
  <si>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</si>
  <si>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</si>
  <si>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</si>
  <si>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</si>
  <si>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</si>
  <si>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</si>
  <si>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</si>
  <si>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</si>
  <si>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</si>
  <si>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</si>
  <si>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</si>
  <si>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</si>
  <si>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</si>
  <si>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</si>
  <si>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</si>
  <si>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</si>
  <si>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</si>
  <si>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</si>
  <si>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</si>
  <si>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</si>
  <si>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</si>
  <si>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</si>
  <si>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</si>
  <si>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</si>
  <si>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</si>
  <si>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</si>
  <si>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</si>
  <si>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</si>
  <si>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</si>
  <si>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</si>
  <si>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</si>
  <si>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</si>
  <si>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</si>
  <si>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</si>
  <si>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</si>
  <si>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</si>
  <si>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</si>
  <si>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</si>
  <si>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</si>
  <si>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</si>
  <si>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</si>
  <si>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</si>
  <si>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</si>
  <si>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</si>
  <si>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</si>
  <si>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</si>
  <si>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</si>
  <si>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</si>
  <si>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</si>
  <si>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</si>
  <si>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</si>
  <si>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</si>
  <si>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</si>
  <si>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</si>
  <si>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</si>
  <si>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</si>
  <si>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</si>
  <si>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</si>
  <si>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</si>
  <si>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</si>
  <si>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</si>
  <si>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</si>
  <si>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</si>
  <si>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</si>
  <si>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</si>
  <si>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</si>
  <si>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</si>
  <si>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</si>
  <si>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</si>
  <si>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</si>
  <si>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</si>
  <si>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</si>
  <si>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</si>
  <si>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</si>
  <si>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</si>
  <si>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</si>
  <si>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</si>
  <si>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</si>
  <si>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</si>
  <si>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</si>
  <si>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</si>
  <si>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</si>
  <si>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</si>
  <si>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</si>
  <si>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</si>
  <si>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</si>
  <si>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</si>
  <si>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</si>
  <si>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</si>
  <si>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</si>
  <si>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</si>
  <si>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</si>
  <si>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</si>
  <si>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</si>
  <si>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</si>
  <si>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</si>
  <si>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</si>
  <si>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</si>
  <si>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</si>
  <si>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</si>
  <si>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</si>
  <si>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</si>
  <si>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</si>
  <si>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</si>
  <si>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</si>
  <si>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</si>
  <si>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</si>
  <si>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</si>
  <si>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</si>
  <si>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</si>
  <si>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</si>
  <si>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</si>
  <si>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</si>
  <si>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</si>
  <si>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</si>
  <si>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</si>
  <si>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</si>
  <si>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</si>
  <si>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</si>
  <si>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</si>
  <si>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</si>
  <si>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</si>
  <si>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</si>
  <si>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</si>
  <si>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</si>
  <si>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</si>
  <si>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</si>
  <si>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</si>
  <si>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</si>
  <si>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</si>
  <si>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</si>
  <si>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</si>
  <si>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</si>
  <si>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</si>
  <si>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</si>
  <si>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</si>
  <si>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</si>
  <si>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</si>
  <si>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</si>
  <si>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</si>
  <si>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</si>
  <si>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</si>
  <si>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</si>
  <si>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</si>
  <si>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</si>
  <si>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</si>
  <si>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</si>
  <si>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</si>
  <si>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</si>
  <si>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</si>
  <si>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</si>
  <si>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</si>
  <si>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</si>
  <si>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</si>
  <si>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</si>
  <si>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</si>
  <si>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</si>
  <si>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</si>
  <si>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</si>
  <si>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</si>
  <si>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</si>
  <si>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</si>
  <si>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</si>
  <si>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</si>
  <si>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</si>
  <si>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</si>
  <si>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</si>
  <si>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</si>
  <si>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</si>
  <si>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</si>
  <si>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</si>
  <si>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</si>
  <si>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</si>
  <si>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</si>
  <si>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</si>
  <si>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</si>
  <si>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</si>
  <si>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</si>
  <si>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</si>
  <si>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</si>
  <si>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</si>
  <si>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</si>
  <si>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</si>
  <si>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</si>
  <si>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</si>
  <si>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</si>
  <si>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</si>
  <si>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</si>
  <si>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</si>
  <si>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</si>
  <si>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</si>
  <si>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</si>
  <si>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</si>
  <si>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</si>
  <si>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</si>
  <si>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</si>
  <si>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</si>
  <si>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</si>
  <si>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</si>
  <si>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</si>
  <si>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</si>
  <si>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</si>
  <si>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</si>
  <si>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</si>
  <si>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</si>
  <si>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</si>
  <si>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</si>
  <si>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</si>
  <si>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</si>
  <si>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</si>
  <si>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</si>
  <si>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</si>
  <si>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</si>
  <si>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</si>
  <si>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</si>
  <si>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</si>
  <si>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</si>
  <si>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</si>
  <si>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</si>
  <si>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</si>
  <si>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</si>
  <si>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</si>
  <si>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</si>
  <si>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</si>
  <si>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</si>
  <si>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</si>
  <si>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</si>
  <si>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</si>
  <si>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</si>
  <si>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</si>
  <si>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</si>
  <si>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</si>
  <si>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</si>
  <si>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</si>
  <si>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</si>
  <si>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</si>
  <si>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</si>
  <si>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</si>
  <si>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</si>
  <si>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</si>
  <si>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</si>
  <si>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</si>
  <si>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</si>
  <si>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</si>
  <si>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</si>
  <si>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</si>
  <si>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</si>
  <si>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</si>
  <si>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</si>
  <si>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</si>
  <si>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</si>
  <si>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</si>
  <si>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</si>
  <si>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</si>
  <si>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</si>
  <si>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</si>
  <si>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</si>
  <si>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</si>
  <si>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</si>
  <si>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</si>
  <si>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</si>
  <si>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</si>
  <si>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</si>
  <si>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</si>
  <si>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</si>
  <si>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</si>
  <si>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</si>
  <si>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</si>
  <si>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</si>
  <si>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</si>
  <si>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</si>
  <si>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</si>
  <si>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</si>
  <si>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</si>
  <si>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</si>
  <si>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</si>
  <si>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</si>
  <si>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</si>
  <si>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</si>
  <si>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</si>
  <si>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</si>
  <si>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</si>
  <si>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</si>
  <si>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</si>
  <si>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</si>
  <si>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</si>
  <si>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</si>
  <si>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</si>
  <si>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</si>
  <si>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</si>
  <si>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</si>
  <si>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</si>
  <si>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</si>
  <si>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</si>
  <si>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</si>
  <si>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</si>
  <si>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</si>
  <si>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</si>
  <si>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</si>
  <si>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</si>
  <si>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</si>
  <si>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</si>
  <si>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</si>
  <si>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</si>
  <si>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</si>
  <si>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</si>
  <si>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</si>
  <si>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</si>
  <si>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</si>
  <si>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</si>
  <si>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</si>
  <si>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</si>
  <si>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</si>
  <si>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</si>
  <si>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</si>
  <si>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</si>
  <si>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</si>
  <si>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</si>
  <si>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</si>
  <si>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</si>
  <si>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</si>
  <si>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</si>
  <si>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</si>
  <si>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</si>
  <si>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</si>
  <si>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</si>
  <si>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</si>
  <si>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</si>
  <si>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</si>
  <si>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</si>
  <si>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</si>
  <si>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</si>
  <si>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</si>
  <si>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</si>
  <si>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</si>
  <si>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</si>
  <si>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</si>
  <si>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</si>
  <si>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</si>
  <si>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</si>
  <si>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</si>
  <si>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</si>
  <si>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</si>
  <si>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</si>
  <si>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</si>
  <si>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</si>
  <si>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</si>
  <si>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</si>
  <si>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</si>
  <si>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</si>
  <si>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</si>
  <si>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</si>
  <si>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</si>
  <si>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</si>
  <si>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</si>
  <si>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</si>
  <si>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</si>
  <si>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</si>
  <si>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</si>
  <si>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</si>
  <si>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</si>
  <si>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</si>
  <si>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</si>
  <si>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</si>
  <si>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</si>
  <si>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</si>
  <si>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</si>
  <si>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</si>
  <si>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</si>
  <si>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</si>
  <si>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</si>
  <si>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</si>
  <si>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</si>
  <si>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</si>
  <si>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</si>
  <si>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</si>
  <si>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</si>
  <si>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</si>
  <si>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</si>
  <si>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</si>
  <si>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</si>
  <si>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</si>
  <si>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</si>
  <si>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</si>
  <si>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</si>
  <si>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</si>
  <si>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</si>
  <si>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</si>
  <si>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</si>
  <si>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</si>
  <si>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</si>
  <si>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</si>
  <si>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</si>
  <si>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</si>
  <si>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</si>
  <si>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</si>
  <si>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</si>
  <si>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</si>
  <si>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</si>
  <si>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</si>
  <si>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</si>
  <si>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</si>
  <si>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</si>
  <si>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</si>
  <si>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</si>
  <si>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</si>
  <si>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</si>
  <si>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</si>
  <si>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</si>
  <si>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</si>
  <si>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</si>
  <si>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</si>
  <si>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</si>
  <si>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</si>
  <si>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</si>
  <si>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</si>
  <si>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</si>
  <si>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</si>
  <si>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</si>
  <si>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</si>
  <si>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</si>
  <si>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</si>
  <si>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</si>
  <si>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</si>
  <si>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</si>
  <si>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</si>
  <si>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</si>
  <si>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</si>
  <si>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</si>
  <si>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</si>
  <si>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</si>
  <si>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</si>
  <si>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</si>
  <si>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</si>
  <si>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</si>
  <si>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</si>
  <si>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</si>
  <si>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</si>
  <si>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</si>
  <si>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</si>
  <si>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</si>
  <si>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</si>
  <si>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</si>
  <si>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</si>
  <si>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</si>
  <si>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</si>
  <si>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</si>
  <si>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</si>
  <si>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</si>
  <si>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</si>
  <si>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</si>
  <si>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</si>
  <si>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</si>
  <si>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</si>
  <si>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</si>
  <si>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</si>
  <si>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</si>
  <si>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</si>
  <si>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</si>
  <si>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</si>
  <si>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</si>
  <si>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</si>
  <si>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</si>
  <si>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</si>
  <si>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</si>
  <si>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</si>
  <si>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</si>
  <si>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</si>
  <si>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</si>
  <si>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</si>
  <si>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</si>
  <si>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</si>
  <si>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</si>
  <si>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</si>
  <si>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</si>
  <si>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</si>
  <si>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</si>
  <si>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</si>
  <si>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</si>
  <si>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</si>
  <si>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</si>
  <si>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</si>
  <si>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</si>
  <si>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</si>
  <si>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</si>
  <si>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</si>
  <si>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</si>
  <si>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</si>
  <si>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</si>
  <si>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</si>
  <si>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</si>
  <si>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</si>
  <si>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</si>
  <si>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</si>
  <si>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</si>
  <si>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</si>
  <si>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</si>
  <si>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</si>
  <si>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</si>
  <si>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</si>
  <si>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</si>
  <si>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</si>
  <si>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</si>
  <si>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</si>
  <si>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</si>
  <si>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</si>
  <si>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</si>
  <si>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</si>
  <si>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</si>
  <si>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</si>
  <si>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</si>
  <si>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</si>
  <si>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</si>
  <si>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</si>
  <si>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</si>
  <si>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</si>
  <si>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</si>
  <si>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</si>
  <si>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</si>
  <si>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</si>
  <si>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</si>
  <si>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</si>
  <si>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</si>
  <si>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</si>
  <si>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</si>
  <si>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</si>
  <si>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</si>
  <si>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</si>
  <si>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</si>
  <si>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</si>
  <si>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</si>
  <si>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</si>
  <si>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</si>
  <si>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</si>
  <si>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</si>
  <si>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</si>
  <si>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</si>
  <si>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</si>
  <si>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</si>
  <si>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</si>
  <si>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</si>
  <si>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</si>
  <si>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</si>
  <si>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</si>
  <si>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</si>
  <si>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</si>
  <si>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</si>
  <si>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</si>
  <si>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</si>
  <si>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</si>
  <si>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</si>
  <si>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</si>
  <si>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</si>
  <si>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</si>
  <si>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</si>
  <si>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</si>
  <si>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</si>
  <si>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</si>
  <si>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</si>
  <si>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</si>
  <si>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</si>
  <si>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</si>
  <si>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</si>
  <si>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</si>
  <si>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</si>
  <si>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</si>
  <si>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</si>
  <si>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</si>
  <si>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</si>
  <si>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</si>
  <si>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</si>
  <si>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</si>
  <si>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</si>
  <si>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</si>
  <si>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</si>
  <si>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</si>
  <si>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</si>
  <si>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</si>
  <si>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</si>
  <si>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</si>
  <si>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</si>
  <si>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</si>
  <si>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</si>
  <si>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</si>
  <si>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</si>
  <si>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</si>
  <si>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</si>
  <si>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</si>
  <si>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</si>
  <si>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</si>
  <si>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</si>
  <si>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</si>
  <si>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</si>
  <si>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</si>
  <si>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</si>
  <si>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</si>
  <si>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</si>
  <si>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</si>
  <si>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</si>
  <si>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</si>
  <si>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</si>
  <si>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</si>
  <si>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</si>
  <si>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</si>
  <si>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</si>
  <si>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</si>
  <si>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</si>
  <si>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</si>
  <si>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</si>
  <si>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</si>
  <si>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</si>
  <si>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</si>
  <si>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</si>
  <si>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</si>
  <si>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</si>
  <si>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</si>
  <si>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</si>
  <si>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</si>
  <si>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</si>
  <si>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</si>
  <si>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</si>
  <si>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</si>
  <si>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</si>
  <si>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</si>
  <si>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</si>
  <si>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</si>
  <si>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</si>
  <si>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</si>
  <si>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</si>
  <si>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</si>
  <si>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</si>
  <si>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</si>
  <si>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</si>
  <si>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</si>
  <si>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</si>
  <si>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</si>
  <si>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</si>
  <si>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</si>
  <si>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</si>
  <si>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</si>
  <si>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</si>
  <si>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</si>
  <si>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</si>
  <si>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</si>
  <si>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</si>
  <si>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</si>
  <si>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</si>
  <si>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</si>
  <si>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</si>
  <si>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</si>
  <si>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</si>
  <si>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</si>
  <si>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</si>
  <si>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</si>
  <si>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</si>
  <si>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</si>
  <si>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</si>
  <si>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</si>
  <si>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</si>
  <si>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</si>
  <si>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</si>
  <si>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</si>
  <si>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</si>
  <si>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</si>
  <si>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</si>
  <si>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</si>
  <si>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</si>
  <si>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</si>
  <si>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</si>
  <si>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</si>
  <si>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</si>
  <si>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</si>
  <si>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</si>
  <si>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</si>
  <si>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</si>
  <si>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</si>
  <si>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</si>
  <si>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</si>
  <si>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</si>
  <si>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</si>
  <si>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</si>
  <si>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</si>
  <si>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</si>
  <si>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</si>
  <si>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</si>
  <si>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</si>
  <si>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</si>
  <si>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</si>
  <si>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</si>
  <si>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</si>
  <si>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</si>
  <si>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</si>
  <si>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</si>
  <si>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</si>
  <si>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</si>
  <si>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</si>
  <si>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</si>
  <si>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</si>
  <si>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</si>
  <si>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</si>
  <si>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</si>
  <si>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</si>
  <si>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</si>
  <si>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</si>
  <si>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</si>
  <si>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</si>
  <si>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</si>
  <si>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</si>
  <si>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</si>
  <si>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</si>
  <si>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</si>
  <si>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</si>
  <si>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</si>
  <si>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</si>
  <si>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</si>
  <si>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</si>
  <si>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</si>
  <si>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</si>
  <si>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</si>
  <si>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</si>
  <si>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</si>
  <si>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</si>
  <si>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</si>
  <si>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</si>
  <si>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</si>
  <si>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</si>
  <si>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</si>
  <si>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</si>
  <si>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</si>
  <si>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</si>
  <si>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</si>
  <si>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</si>
  <si>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</si>
  <si>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</si>
  <si>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</si>
  <si>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</si>
  <si>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</si>
  <si>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</si>
  <si>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</si>
  <si>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</si>
  <si>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</si>
  <si>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</si>
  <si>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</si>
  <si>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</si>
  <si>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</si>
  <si>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</si>
  <si>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</si>
  <si>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</si>
  <si>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</si>
  <si>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</si>
  <si>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</si>
  <si>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</si>
  <si>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</si>
  <si>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</si>
  <si>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</si>
  <si>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</si>
  <si>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</si>
  <si>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</si>
  <si>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</si>
  <si>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</si>
  <si>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</si>
  <si>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</si>
  <si>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</si>
  <si>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</si>
  <si>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</si>
  <si>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</si>
  <si>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</si>
  <si>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</si>
  <si>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</si>
  <si>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</si>
  <si>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</si>
  <si>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</si>
  <si>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</si>
  <si>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</si>
  <si>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</si>
  <si>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</si>
  <si>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</si>
  <si>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</si>
  <si>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</si>
  <si>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</si>
  <si>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</si>
  <si>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</si>
  <si>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</si>
  <si>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</si>
  <si>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</si>
  <si>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</si>
  <si>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</si>
  <si>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</si>
  <si>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</si>
  <si>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</si>
  <si>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</si>
  <si>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</si>
  <si>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</si>
  <si>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</si>
  <si>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</si>
  <si>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</si>
  <si>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</si>
  <si>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</si>
  <si>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</si>
  <si>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</si>
  <si>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</si>
  <si>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</si>
  <si>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</si>
  <si>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</si>
  <si>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</si>
  <si>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</si>
  <si>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</si>
  <si>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</si>
  <si>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</si>
  <si>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</si>
  <si>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</si>
  <si>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</si>
  <si>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</si>
  <si>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</si>
  <si>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</si>
  <si>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</si>
  <si>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</si>
  <si>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</si>
  <si>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</si>
  <si>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</si>
  <si>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</si>
  <si>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</si>
  <si>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</si>
  <si>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</si>
  <si>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</si>
  <si>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</si>
  <si>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</si>
  <si>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</si>
  <si>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</si>
  <si>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</si>
  <si>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</si>
  <si>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</si>
  <si>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</si>
  <si>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</si>
  <si>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</si>
  <si>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</si>
  <si>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</si>
  <si>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</si>
  <si>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</si>
  <si>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</si>
  <si>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</si>
  <si>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</si>
  <si>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</si>
  <si>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</si>
  <si>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</si>
  <si>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</si>
  <si>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</si>
  <si>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</si>
  <si>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</si>
  <si>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</si>
  <si>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</si>
  <si>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</si>
  <si>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</si>
  <si>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</si>
  <si>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</si>
  <si>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</si>
  <si>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</si>
  <si>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</si>
  <si>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</si>
  <si>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</si>
  <si>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</si>
  <si>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</si>
  <si>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</si>
  <si>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</si>
  <si>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</si>
  <si>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</si>
  <si>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</si>
  <si>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</si>
  <si>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</si>
  <si>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</si>
  <si>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</si>
  <si>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</si>
  <si>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</si>
  <si>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</si>
  <si>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</si>
  <si>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</si>
  <si>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</si>
  <si>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</si>
  <si>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</si>
  <si>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</si>
  <si>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</si>
  <si>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</si>
  <si>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</si>
  <si>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</si>
  <si>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</si>
  <si>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</si>
  <si>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</si>
  <si>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</si>
  <si>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</si>
  <si>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</si>
  <si>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</si>
  <si>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</si>
  <si>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</si>
  <si>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</si>
  <si>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</si>
  <si>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</si>
  <si>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</si>
  <si>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</si>
  <si>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</si>
  <si>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</si>
  <si>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</si>
  <si>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</si>
  <si>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</si>
  <si>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</si>
  <si>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</si>
  <si>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</si>
  <si>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</si>
  <si>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</si>
  <si>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</si>
  <si>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</si>
  <si>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</si>
  <si>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</si>
  <si>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</si>
  <si>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</si>
  <si>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</si>
  <si>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</si>
  <si>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</si>
  <si>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</si>
  <si>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</si>
  <si>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</si>
  <si>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</si>
  <si>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</si>
  <si>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</si>
  <si>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</si>
  <si>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</si>
  <si>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</si>
  <si>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</si>
  <si>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</si>
  <si>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</si>
  <si>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</si>
  <si>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</si>
  <si>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</si>
  <si>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</si>
  <si>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</si>
  <si>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</si>
  <si>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</si>
  <si>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</si>
  <si>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</si>
  <si>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</si>
  <si>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</si>
  <si>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</si>
  <si>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</si>
  <si>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</si>
  <si>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</si>
  <si>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</si>
  <si>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</si>
  <si>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</si>
  <si>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</si>
  <si>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</si>
  <si>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</si>
  <si>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</si>
  <si>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</si>
  <si>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</si>
  <si>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</si>
  <si>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</si>
  <si>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</si>
  <si>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</si>
  <si>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</si>
  <si>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</si>
  <si>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</si>
  <si>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</si>
  <si>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</si>
  <si>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</si>
  <si>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</si>
  <si>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</si>
  <si>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</si>
  <si>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</si>
  <si>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</si>
  <si>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</si>
  <si>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</si>
  <si>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</si>
  <si>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</si>
  <si>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</si>
  <si>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</si>
  <si>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</si>
  <si>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</si>
  <si>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</si>
  <si>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</si>
  <si>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</si>
  <si>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</si>
  <si>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</si>
  <si>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</si>
  <si>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</si>
  <si>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</si>
  <si>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</si>
  <si>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</si>
  <si>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</si>
  <si>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</si>
  <si>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</si>
  <si>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</si>
  <si>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</si>
  <si>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</si>
  <si>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</si>
  <si>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</si>
  <si>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</si>
  <si>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</si>
  <si>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</si>
  <si>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</si>
  <si>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</si>
  <si>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</si>
  <si>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</si>
  <si>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</si>
  <si>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</si>
  <si>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</si>
  <si>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</si>
  <si>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</si>
  <si>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</si>
  <si>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</si>
  <si>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</si>
  <si>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</si>
  <si>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</si>
  <si>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</si>
  <si>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</si>
  <si>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</si>
  <si>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</si>
  <si>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</si>
  <si>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</si>
  <si>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</si>
  <si>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</si>
  <si>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</si>
  <si>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</si>
  <si>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</si>
  <si>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</si>
  <si>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</si>
  <si>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</si>
  <si>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</si>
  <si>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</si>
  <si>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</si>
  <si>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</si>
  <si>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</si>
  <si>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</si>
  <si>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</si>
  <si>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</si>
  <si>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</si>
  <si>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</si>
  <si>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</si>
  <si>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</si>
  <si>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</si>
  <si>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</si>
  <si>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</si>
  <si>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</si>
  <si>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</si>
  <si>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</si>
  <si>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</si>
  <si>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</si>
  <si>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</si>
  <si>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</si>
  <si>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</si>
  <si>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</si>
  <si>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</si>
  <si>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</si>
  <si>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</si>
  <si>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</si>
  <si>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</si>
  <si>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</si>
  <si>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</si>
  <si>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</si>
  <si>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</si>
  <si>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</si>
  <si>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</si>
  <si>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</si>
  <si>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</si>
  <si>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</si>
  <si>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</si>
  <si>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</si>
  <si>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</si>
  <si>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</si>
  <si>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</si>
  <si>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</si>
  <si>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</si>
  <si>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</si>
  <si>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</si>
  <si>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</si>
  <si>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</si>
  <si>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</si>
  <si>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</si>
  <si>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</si>
  <si>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</si>
  <si>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</si>
  <si>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</si>
  <si>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</si>
  <si>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</si>
  <si>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</si>
  <si>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</si>
  <si>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</si>
  <si>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</si>
  <si>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</si>
  <si>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</si>
  <si>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</si>
  <si>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</si>
  <si>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</si>
  <si>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</si>
  <si>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</si>
  <si>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</si>
  <si>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</si>
  <si>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</si>
  <si>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</si>
  <si>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</si>
  <si>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</si>
  <si>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</si>
  <si>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</si>
  <si>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</si>
  <si>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</si>
  <si>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</si>
  <si>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</si>
  <si>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</si>
  <si>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</si>
  <si>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</si>
  <si>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</si>
  <si>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</si>
  <si>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</si>
  <si>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</si>
  <si>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</si>
  <si>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</si>
  <si>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</si>
  <si>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</si>
  <si>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</si>
  <si>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</si>
  <si>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</si>
  <si>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</si>
  <si>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</si>
  <si>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</si>
  <si>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</si>
  <si>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</si>
  <si>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</si>
  <si>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</si>
  <si>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</si>
  <si>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</si>
  <si>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</si>
  <si>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</si>
  <si>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</si>
  <si>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</si>
  <si>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</si>
  <si>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</si>
  <si>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</si>
  <si>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</si>
  <si>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</si>
  <si>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</si>
  <si>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</si>
  <si>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</si>
  <si>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</si>
  <si>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</si>
  <si>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</si>
  <si>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</si>
  <si>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</si>
  <si>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</si>
  <si>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</si>
  <si>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</si>
  <si>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</si>
  <si>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</si>
  <si>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</si>
  <si>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</si>
  <si>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</si>
  <si>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</si>
  <si>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</si>
  <si>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</si>
  <si>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</si>
  <si>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</si>
  <si>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</si>
  <si>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</si>
  <si>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</si>
  <si>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</si>
  <si>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</si>
  <si>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</si>
  <si>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</si>
  <si>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</si>
  <si>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</si>
  <si>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</si>
  <si>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</si>
  <si>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</si>
  <si>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</si>
  <si>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</si>
  <si>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</si>
  <si>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</si>
  <si>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</si>
  <si>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</si>
  <si>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</si>
  <si>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</si>
  <si>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</si>
  <si>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</si>
  <si>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</si>
  <si>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</si>
  <si>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</si>
  <si>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</si>
  <si>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</si>
  <si>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</si>
  <si>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</si>
  <si>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</si>
  <si>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</si>
  <si>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</si>
  <si>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</si>
  <si>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</si>
  <si>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</si>
  <si>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</si>
  <si>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</si>
  <si>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</si>
  <si>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</si>
  <si>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</si>
  <si>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</si>
  <si>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</si>
  <si>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</si>
  <si>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</si>
  <si>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</si>
  <si>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</si>
  <si>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</si>
  <si>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</si>
  <si>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</si>
  <si>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</si>
  <si>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</si>
  <si>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</si>
  <si>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</si>
  <si>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</si>
  <si>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</si>
  <si>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</si>
  <si>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</si>
  <si>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</si>
  <si>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</si>
  <si>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</si>
  <si>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</si>
  <si>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</si>
  <si>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</si>
  <si>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</si>
  <si>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</si>
  <si>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</si>
  <si>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</si>
  <si>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</si>
  <si>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</si>
  <si>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</si>
  <si>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</si>
  <si>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</si>
  <si>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</si>
  <si>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</si>
  <si>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</si>
  <si>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</si>
  <si>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</si>
  <si>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</si>
  <si>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</si>
  <si>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</si>
  <si>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</si>
  <si>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</si>
  <si>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</si>
  <si>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</si>
  <si>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</si>
  <si>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</si>
  <si>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</si>
  <si>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</si>
  <si>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</si>
  <si>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</si>
  <si>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</si>
  <si>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</si>
  <si>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</si>
  <si>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</si>
  <si>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</si>
  <si>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</si>
  <si>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</si>
  <si>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</si>
  <si>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</si>
  <si>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</si>
  <si>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</si>
  <si>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</si>
  <si>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</si>
  <si>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</si>
  <si>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</si>
  <si>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</si>
  <si>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</si>
  <si>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</si>
  <si>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</si>
  <si>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</si>
  <si>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</si>
  <si>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</si>
  <si>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</si>
  <si>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</si>
  <si>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</si>
  <si>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</si>
  <si>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</si>
  <si>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</si>
  <si>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</si>
  <si>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</si>
  <si>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</si>
  <si>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</si>
  <si>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</si>
  <si>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</si>
  <si>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</si>
  <si>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</si>
  <si>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</si>
  <si>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</si>
  <si>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</si>
  <si>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</si>
  <si>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</si>
  <si>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</si>
  <si>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</si>
  <si>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</si>
  <si>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</si>
  <si>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</si>
  <si>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</si>
  <si>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</si>
  <si>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</si>
  <si>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</si>
  <si>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</si>
  <si>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</si>
  <si>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</si>
  <si>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</si>
  <si>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</si>
  <si>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</si>
  <si>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</si>
  <si>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</si>
  <si>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</si>
  <si>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</si>
  <si>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</si>
  <si>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</si>
  <si>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</si>
  <si>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</si>
  <si>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</si>
  <si>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</si>
  <si>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</si>
  <si>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</si>
  <si>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</si>
  <si>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</si>
  <si>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</si>
  <si>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</si>
  <si>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</si>
  <si>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</si>
  <si>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</si>
  <si>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</si>
  <si>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</si>
  <si>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</si>
  <si>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</si>
  <si>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</si>
  <si>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</si>
  <si>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</si>
  <si>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</si>
  <si>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</si>
  <si>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</si>
  <si>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</si>
  <si>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</si>
  <si>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</si>
  <si>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</si>
  <si>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</si>
  <si>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</si>
  <si>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</si>
  <si>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</si>
  <si>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</si>
  <si>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</si>
  <si>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</si>
  <si>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</si>
  <si>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</si>
  <si>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</si>
  <si>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</si>
  <si>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</si>
  <si>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</si>
  <si>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</si>
  <si>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</si>
  <si>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</si>
  <si>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</si>
  <si>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</si>
  <si>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</si>
  <si>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</si>
  <si>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</si>
  <si>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</si>
  <si>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</si>
  <si>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</si>
  <si>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</si>
  <si>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</si>
  <si>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</si>
  <si>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</si>
  <si>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</si>
  <si>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</si>
  <si>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</si>
  <si>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</si>
  <si>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</si>
  <si>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</si>
  <si>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</si>
  <si>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</si>
  <si>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</si>
  <si>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</si>
  <si>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</si>
  <si>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</si>
  <si>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</si>
  <si>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</si>
  <si>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</si>
  <si>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</si>
  <si>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</si>
  <si>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</si>
  <si>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</si>
  <si>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</si>
  <si>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</si>
  <si>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</si>
  <si>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</si>
  <si>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</si>
  <si>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</si>
  <si>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</si>
  <si>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</si>
  <si>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</si>
  <si>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</si>
  <si>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</si>
  <si>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</si>
  <si>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</si>
  <si>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</si>
  <si>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</si>
  <si>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</si>
  <si>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</si>
  <si>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</si>
  <si>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</si>
  <si>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</si>
  <si>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</si>
  <si>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</si>
  <si>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</si>
  <si>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</si>
  <si>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</si>
  <si>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</si>
  <si>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</si>
  <si>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</si>
  <si>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</si>
  <si>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</si>
  <si>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</si>
  <si>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</si>
  <si>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</si>
  <si>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</si>
  <si>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</si>
  <si>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</si>
  <si>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</si>
  <si>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</si>
  <si>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</si>
  <si>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</si>
  <si>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</si>
  <si>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</si>
  <si>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</si>
  <si>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</si>
  <si>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</si>
  <si>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</si>
  <si>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</si>
  <si>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</si>
  <si>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</si>
  <si>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</si>
  <si>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</si>
  <si>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</si>
  <si>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</si>
  <si>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</si>
  <si>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</si>
  <si>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</si>
  <si>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</si>
  <si>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</si>
  <si>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</si>
  <si>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</si>
  <si>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</si>
  <si>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</si>
  <si>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</si>
  <si>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</si>
  <si>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</si>
  <si>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</si>
  <si>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</si>
  <si>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</si>
  <si>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</si>
  <si>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</si>
  <si>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</si>
  <si>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</si>
  <si>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</si>
  <si>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</si>
  <si>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</si>
  <si>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</si>
  <si>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</si>
  <si>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</si>
  <si>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</si>
  <si>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</si>
  <si>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</si>
  <si>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</si>
  <si>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</si>
  <si>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</si>
  <si>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</si>
  <si>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</si>
  <si>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</si>
  <si>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</si>
  <si>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</si>
  <si>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</si>
  <si>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</si>
  <si>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</si>
  <si>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</si>
  <si>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</si>
  <si>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</si>
  <si>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</si>
  <si>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</si>
  <si>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</si>
  <si>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</si>
  <si>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</si>
  <si>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</si>
  <si>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</si>
  <si>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</si>
  <si>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</si>
  <si>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</si>
  <si>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</si>
  <si>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</si>
  <si>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</si>
  <si>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</si>
  <si>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</si>
  <si>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</si>
  <si>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</si>
  <si>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</si>
  <si>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</si>
  <si>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</si>
  <si>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</si>
  <si>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</si>
  <si>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</si>
  <si>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</si>
  <si>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</si>
  <si>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</si>
  <si>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</si>
  <si>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</si>
  <si>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</si>
  <si>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</si>
  <si>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</si>
  <si>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</si>
  <si>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</si>
  <si>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</si>
  <si>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</si>
  <si>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</si>
  <si>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</si>
  <si>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</si>
  <si>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</si>
  <si>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</si>
  <si>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</si>
  <si>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</si>
  <si>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</si>
  <si>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</si>
  <si>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</si>
  <si>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</si>
  <si>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</si>
  <si>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</si>
  <si>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</si>
  <si>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</si>
  <si>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</si>
  <si>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</si>
  <si>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</si>
  <si>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</si>
  <si>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</si>
  <si>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</si>
  <si>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</si>
  <si>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</si>
  <si>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</si>
  <si>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</si>
  <si>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</si>
  <si>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</si>
  <si>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</si>
  <si>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</si>
  <si>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</si>
  <si>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</si>
  <si>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</si>
  <si>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</si>
  <si>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</si>
  <si>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</si>
  <si>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</si>
  <si>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</si>
  <si>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</si>
  <si>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</si>
  <si>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</si>
  <si>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</si>
  <si>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</si>
  <si>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</si>
  <si>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</si>
  <si>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</si>
  <si>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</si>
  <si>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</si>
  <si>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</si>
  <si>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</si>
  <si>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</si>
  <si>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</si>
  <si>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</si>
  <si>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</si>
  <si>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</si>
  <si>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</si>
  <si>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</si>
  <si>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</si>
  <si>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</si>
  <si>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</si>
  <si>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</si>
  <si>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</si>
  <si>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</si>
  <si>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</si>
  <si>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</si>
  <si>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</si>
  <si>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</si>
  <si>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</si>
  <si>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</si>
  <si>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</si>
  <si>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</si>
  <si>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</si>
  <si>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</si>
  <si>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</si>
  <si>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</si>
  <si>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</si>
  <si>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</si>
  <si>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</si>
  <si>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</si>
  <si>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</si>
  <si>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</si>
  <si>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</si>
  <si>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</si>
  <si>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</si>
  <si>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</si>
  <si>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</si>
  <si>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</si>
  <si>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</si>
  <si>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</si>
  <si>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</si>
  <si>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</si>
  <si>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</si>
  <si>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</si>
  <si>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</si>
  <si>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</si>
  <si>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</si>
  <si>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</si>
  <si>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</si>
  <si>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</si>
  <si>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</si>
  <si>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</si>
  <si>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</si>
  <si>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</si>
  <si>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</si>
  <si>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</si>
  <si>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</si>
  <si>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</si>
  <si>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</si>
  <si>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</si>
  <si>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</si>
  <si>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</si>
  <si>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</si>
  <si>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</si>
  <si>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</si>
  <si>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</si>
  <si>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</si>
  <si>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</si>
  <si>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</si>
  <si>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</si>
  <si>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</si>
  <si>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</si>
  <si>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</si>
  <si>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</si>
  <si>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</si>
  <si>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</si>
  <si>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</si>
  <si>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</si>
  <si>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</si>
  <si>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</si>
  <si>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</si>
  <si>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</si>
  <si>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</si>
  <si>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</si>
  <si>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</si>
  <si>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</si>
  <si>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</si>
  <si>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</si>
  <si>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</si>
  <si>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</si>
  <si>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</si>
  <si>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</si>
  <si>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</si>
  <si>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</si>
  <si>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</si>
  <si>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</si>
  <si>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</si>
  <si>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</si>
  <si>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</si>
  <si>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</si>
  <si>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</si>
  <si>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</si>
  <si>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</si>
  <si>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</si>
  <si>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</si>
  <si>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</si>
  <si>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</si>
  <si>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</si>
  <si>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</si>
  <si>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</si>
  <si>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</si>
  <si>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</si>
  <si>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</si>
  <si>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</si>
  <si>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</si>
  <si>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</si>
  <si>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</si>
  <si>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</si>
  <si>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</si>
  <si>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</si>
  <si>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</si>
  <si>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</si>
  <si>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</si>
  <si>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</si>
  <si>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</si>
  <si>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</si>
  <si>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</si>
  <si>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</si>
  <si>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</si>
  <si>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</si>
  <si>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</si>
  <si>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</si>
  <si>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</si>
  <si>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</si>
  <si>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</si>
  <si>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</si>
  <si>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</si>
  <si>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</si>
  <si>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</si>
  <si>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</si>
  <si>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</si>
  <si>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</si>
  <si>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</si>
  <si>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</si>
  <si>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</si>
  <si>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</si>
  <si>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</si>
  <si>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</si>
  <si>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</si>
  <si>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</si>
  <si>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</si>
  <si>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</si>
  <si>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</si>
  <si>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</si>
  <si>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</si>
  <si>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</si>
  <si>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</si>
  <si>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</si>
  <si>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</si>
  <si>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</si>
  <si>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</si>
  <si>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</si>
  <si>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</si>
  <si>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</si>
  <si>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</si>
  <si>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</si>
  <si>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</si>
  <si>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</si>
  <si>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</si>
  <si>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</si>
  <si>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</si>
  <si>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</si>
  <si>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</si>
  <si>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</si>
  <si>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</si>
  <si>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</si>
  <si>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</si>
  <si>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</si>
  <si>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</si>
  <si>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</si>
  <si>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</si>
  <si>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</si>
  <si>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</si>
  <si>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</si>
  <si>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</si>
  <si>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</si>
  <si>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</si>
  <si>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</si>
  <si>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</si>
  <si>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</si>
  <si>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</si>
  <si>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</si>
  <si>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</si>
  <si>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</si>
  <si>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</si>
  <si>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</si>
  <si>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</si>
  <si>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</si>
  <si>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</si>
  <si>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</si>
  <si>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</si>
  <si>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</si>
  <si>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</si>
  <si>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</si>
  <si>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</si>
  <si>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</si>
  <si>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</si>
  <si>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</si>
  <si>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</si>
  <si>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</si>
  <si>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</si>
  <si>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</si>
  <si>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</si>
  <si>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</si>
  <si>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</si>
  <si>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</si>
  <si>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</si>
  <si>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</si>
  <si>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</si>
  <si>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</si>
  <si>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</si>
  <si>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</si>
  <si>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</si>
  <si>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</si>
  <si>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</si>
  <si>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</si>
  <si>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</si>
  <si>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</si>
  <si>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</si>
  <si>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</si>
  <si>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</si>
  <si>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</si>
  <si>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</si>
  <si>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</si>
  <si>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</si>
  <si>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</si>
  <si>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</si>
  <si>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</si>
  <si>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</si>
  <si>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</si>
  <si>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</si>
  <si>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</si>
  <si>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</si>
  <si>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</si>
  <si>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</si>
  <si>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</si>
  <si>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</si>
  <si>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</si>
  <si>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</si>
  <si>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</si>
  <si>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</si>
  <si>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</si>
  <si>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</si>
  <si>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</si>
  <si>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</si>
  <si>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</si>
  <si>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</si>
  <si>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</si>
  <si>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</si>
  <si>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</si>
  <si>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</si>
  <si>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</si>
  <si>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</si>
  <si>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</si>
  <si>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</si>
  <si>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</si>
  <si>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</si>
  <si>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</si>
  <si>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</si>
  <si>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</si>
  <si>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</si>
  <si>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</si>
  <si>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</si>
  <si>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</si>
  <si>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</si>
  <si>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</si>
  <si>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</si>
  <si>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</si>
  <si>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</si>
  <si>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</si>
  <si>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</si>
  <si>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</si>
  <si>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</si>
  <si>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</si>
  <si>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</si>
  <si>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</si>
  <si>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</si>
  <si>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</si>
  <si>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</si>
  <si>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</si>
  <si>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</si>
  <si>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</si>
  <si>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</si>
  <si>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</si>
  <si>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</si>
  <si>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</si>
  <si>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</si>
  <si>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</si>
  <si>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</si>
  <si>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</si>
  <si>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</si>
  <si>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</si>
  <si>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</si>
  <si>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</si>
  <si>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</si>
  <si>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</si>
  <si>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</si>
  <si>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</si>
  <si>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</si>
  <si>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</si>
  <si>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</si>
  <si>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</si>
  <si>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</si>
  <si>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</si>
  <si>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</si>
  <si>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</si>
  <si>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</si>
  <si>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</si>
  <si>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</si>
  <si>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</si>
  <si>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</si>
  <si>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</si>
  <si>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</si>
  <si>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</si>
  <si>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</si>
  <si>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</si>
  <si>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</si>
  <si>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</si>
  <si>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</si>
  <si>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</si>
  <si>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</si>
  <si>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</si>
  <si>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</si>
  <si>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</si>
  <si>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</si>
  <si>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</si>
  <si>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</si>
  <si>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</si>
  <si>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</si>
  <si>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</si>
  <si>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</si>
  <si>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</si>
  <si>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</si>
  <si>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</si>
  <si>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</si>
  <si>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</si>
  <si>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</si>
  <si>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</si>
  <si>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</si>
  <si>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</si>
  <si>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</si>
  <si>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</si>
  <si>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</si>
  <si>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</si>
  <si>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</si>
  <si>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</si>
  <si>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</si>
  <si>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</si>
  <si>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</si>
  <si>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</si>
  <si>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</si>
  <si>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</si>
  <si>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</si>
  <si>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</si>
  <si>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</si>
  <si>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</si>
  <si>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</si>
  <si>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</si>
  <si>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</si>
  <si>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</si>
  <si>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</si>
  <si>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</si>
  <si>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</si>
  <si>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</si>
  <si>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</si>
  <si>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</si>
  <si>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</si>
  <si>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</si>
  <si>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</si>
  <si>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</si>
  <si>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</si>
  <si>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</si>
  <si>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</si>
  <si>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</si>
  <si>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</si>
  <si>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</si>
  <si>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</si>
  <si>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</si>
  <si>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</si>
  <si>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</si>
  <si>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</si>
  <si>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</si>
  <si>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</si>
  <si>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</si>
  <si>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</si>
  <si>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</si>
  <si>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</si>
  <si>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</si>
  <si>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</si>
  <si>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</si>
  <si>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</si>
  <si>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</si>
  <si>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</si>
  <si>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</si>
  <si>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</si>
  <si>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</si>
  <si>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</si>
  <si>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</si>
  <si>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</si>
  <si>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</si>
  <si>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</si>
  <si>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</si>
  <si>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</si>
  <si>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</si>
  <si>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</si>
  <si>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</si>
  <si>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</si>
  <si>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</si>
  <si>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</si>
  <si>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</si>
  <si>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</si>
  <si>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</si>
  <si>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</si>
  <si>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</si>
  <si>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</si>
  <si>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</si>
  <si>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</si>
  <si>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</si>
  <si>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</si>
  <si>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</si>
  <si>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</si>
  <si>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</si>
  <si>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</si>
  <si>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</si>
  <si>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</si>
  <si>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</si>
  <si>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</si>
  <si>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</si>
  <si>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</si>
  <si>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</si>
  <si>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</si>
  <si>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</si>
  <si>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</si>
  <si>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</si>
  <si>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</si>
  <si>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</si>
  <si>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</si>
  <si>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</si>
  <si>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</si>
  <si>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</si>
  <si>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</si>
  <si>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</si>
  <si>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</si>
  <si>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</si>
  <si>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</si>
  <si>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</si>
  <si>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</si>
  <si>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</si>
  <si>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</si>
  <si>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</si>
  <si>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</si>
  <si>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</si>
  <si>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</si>
  <si>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</si>
  <si>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</si>
  <si>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</si>
  <si>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</si>
  <si>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</si>
  <si>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</si>
  <si>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</si>
  <si>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</si>
  <si>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</si>
  <si>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</si>
  <si>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</si>
  <si>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</si>
  <si>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</si>
  <si>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</si>
  <si>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</si>
  <si>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</si>
  <si>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</si>
  <si>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</si>
  <si>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</si>
  <si>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</si>
  <si>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</si>
  <si>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</si>
  <si>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</si>
  <si>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</si>
  <si>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</si>
  <si>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</si>
  <si>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</si>
  <si>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</si>
  <si>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</si>
  <si>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</si>
  <si>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</si>
  <si>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</si>
  <si>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</si>
  <si>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</si>
  <si>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</si>
  <si>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</si>
  <si>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</si>
  <si>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</si>
  <si>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</si>
  <si>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</si>
  <si>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</si>
  <si>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</si>
  <si>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</si>
  <si>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</si>
  <si>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</si>
  <si>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</si>
  <si>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</si>
  <si>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</si>
  <si>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</si>
  <si>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</si>
  <si>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</si>
  <si>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</si>
  <si>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</si>
  <si>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</si>
  <si>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</si>
  <si>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</si>
  <si>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</si>
  <si>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</si>
  <si>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</si>
  <si>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</si>
  <si>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</si>
  <si>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</si>
  <si>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</si>
  <si>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</si>
  <si>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</si>
  <si>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</si>
  <si>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</si>
  <si>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</si>
  <si>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</si>
  <si>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</si>
  <si>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</si>
  <si>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</si>
  <si>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</si>
  <si>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</si>
  <si>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</si>
  <si>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</si>
  <si>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</si>
  <si>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</si>
  <si>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</si>
  <si>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</si>
  <si>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</si>
  <si>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</si>
  <si>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</si>
  <si>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</si>
  <si>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</si>
  <si>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</si>
  <si>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</si>
  <si>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</si>
  <si>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</si>
  <si>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</si>
  <si>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</si>
  <si>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</si>
  <si>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</si>
  <si>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</si>
  <si>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</si>
  <si>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</si>
  <si>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</si>
  <si>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</si>
  <si>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</si>
  <si>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</si>
  <si>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</si>
  <si>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</si>
  <si>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</si>
  <si>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</si>
  <si>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</si>
  <si>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</si>
  <si>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</si>
  <si>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</si>
  <si>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</si>
  <si>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</si>
  <si>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</si>
  <si>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</si>
  <si>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</si>
  <si>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</si>
  <si>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</si>
  <si>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</si>
  <si>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</si>
  <si>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</si>
  <si>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</si>
  <si>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</si>
  <si>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</si>
  <si>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</si>
  <si>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</si>
  <si>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</si>
  <si>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</si>
  <si>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</si>
  <si>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</si>
  <si>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</si>
  <si>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</si>
  <si>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</si>
  <si>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</si>
  <si>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</si>
  <si>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</si>
  <si>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</si>
  <si>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</si>
  <si>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</si>
  <si>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</si>
  <si>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</si>
  <si>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</si>
  <si>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</si>
  <si>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</si>
  <si>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</si>
  <si>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</si>
  <si>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</si>
  <si>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</si>
  <si>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</si>
  <si>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</si>
  <si>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</si>
  <si>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</si>
  <si>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</si>
  <si>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</si>
  <si>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</si>
  <si>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</si>
  <si>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</si>
  <si>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</si>
  <si>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</si>
  <si>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</si>
  <si>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</si>
  <si>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</si>
  <si>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</si>
  <si>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</si>
  <si>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</si>
  <si>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</si>
  <si>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</si>
  <si>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</si>
  <si>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</si>
  <si>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</si>
  <si>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</si>
  <si>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</si>
  <si>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</si>
  <si>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</si>
  <si>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</si>
  <si>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</si>
  <si>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</si>
  <si>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</si>
  <si>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</si>
  <si>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</si>
  <si>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</si>
  <si>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</si>
  <si>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</si>
  <si>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</si>
  <si>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</si>
  <si>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</si>
  <si>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</si>
  <si>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</si>
  <si>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</si>
  <si>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</si>
  <si>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</si>
  <si>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</si>
  <si>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</si>
  <si>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</si>
  <si>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</si>
  <si>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</si>
  <si>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</si>
  <si>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</si>
  <si>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</si>
  <si>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</si>
  <si>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</si>
  <si>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</si>
  <si>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</si>
  <si>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</si>
  <si>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</si>
  <si>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</si>
  <si>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</si>
  <si>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</si>
  <si>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</si>
  <si>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</si>
  <si>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</si>
  <si>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</si>
  <si>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</si>
  <si>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</si>
  <si>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</si>
  <si>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</si>
  <si>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</si>
  <si>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</si>
  <si>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</si>
  <si>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</si>
  <si>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</si>
  <si>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</si>
  <si>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</si>
  <si>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</si>
  <si>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</si>
  <si>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</si>
  <si>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</si>
  <si>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</si>
  <si>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</si>
  <si>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</si>
  <si>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</si>
  <si>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</si>
  <si>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</si>
  <si>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</si>
  <si>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</si>
  <si>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</si>
  <si>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</si>
  <si>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</si>
  <si>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</si>
  <si>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</si>
  <si>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</si>
  <si>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</si>
  <si>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</si>
  <si>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</si>
  <si>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</si>
  <si>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</si>
  <si>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</si>
  <si>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</si>
  <si>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</si>
  <si>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</si>
  <si>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</si>
  <si>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</si>
  <si>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</si>
  <si>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</si>
  <si>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</si>
  <si>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</si>
  <si>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</si>
  <si>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</si>
  <si>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</si>
  <si>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</si>
  <si>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</si>
  <si>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</si>
  <si>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</si>
  <si>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</si>
  <si>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</si>
  <si>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</si>
  <si>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</si>
  <si>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</si>
  <si>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</si>
  <si>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</si>
  <si>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</si>
  <si>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</si>
  <si>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</si>
  <si>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</si>
  <si>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</si>
  <si>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</si>
  <si>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</si>
  <si>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</si>
  <si>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</si>
  <si>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</si>
  <si>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</si>
  <si>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</si>
  <si>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</si>
  <si>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</si>
  <si>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</si>
  <si>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</si>
  <si>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</si>
  <si>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</si>
  <si>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</si>
  <si>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</si>
  <si>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</si>
  <si>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</si>
  <si>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</si>
  <si>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</si>
  <si>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</si>
  <si>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</si>
  <si>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</si>
  <si>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</si>
  <si>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</si>
  <si>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</si>
  <si>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</si>
  <si>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</si>
  <si>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</si>
  <si>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</si>
  <si>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</si>
  <si>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</si>
  <si>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</si>
  <si>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</si>
  <si>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</si>
  <si>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</si>
  <si>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</si>
  <si>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</si>
  <si>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</si>
  <si>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</si>
  <si>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</si>
  <si>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</si>
  <si>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</si>
  <si>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</si>
  <si>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</si>
  <si>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</si>
  <si>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</si>
  <si>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</si>
  <si>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</si>
  <si>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</si>
  <si>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</si>
  <si>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</si>
  <si>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</si>
  <si>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</si>
  <si>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</si>
  <si>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</si>
  <si>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</si>
  <si>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</si>
  <si>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</si>
  <si>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</si>
  <si>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</si>
  <si>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</si>
  <si>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</si>
  <si>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</si>
  <si>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</si>
  <si>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</si>
  <si>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</si>
  <si>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</si>
  <si>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</si>
  <si>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</si>
  <si>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</si>
  <si>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</si>
  <si>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</si>
  <si>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</si>
  <si>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</si>
  <si>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</si>
  <si>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</si>
  <si>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</si>
  <si>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</si>
  <si>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</si>
  <si>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</si>
  <si>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</si>
  <si>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</si>
  <si>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</si>
  <si>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</si>
  <si>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</si>
  <si>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</si>
  <si>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</si>
  <si>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</si>
  <si>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</si>
  <si>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</si>
  <si>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</si>
  <si>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</si>
  <si>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</si>
  <si>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</si>
  <si>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</si>
  <si>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</si>
  <si>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</si>
  <si>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</si>
  <si>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</si>
  <si>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</si>
  <si>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</si>
  <si>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</si>
  <si>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</si>
  <si>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</si>
  <si>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</si>
  <si>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</si>
  <si>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</si>
  <si>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</si>
  <si>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</si>
  <si>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</si>
  <si>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</si>
  <si>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</si>
  <si>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</si>
  <si>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</si>
  <si>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</si>
  <si>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</si>
  <si>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</si>
  <si>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</si>
  <si>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</si>
  <si>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</si>
  <si>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</si>
  <si>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</si>
  <si>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</si>
  <si>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</si>
  <si>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</si>
  <si>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</si>
  <si>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</si>
  <si>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</si>
  <si>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</si>
  <si>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</si>
  <si>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</si>
  <si>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</si>
  <si>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</si>
  <si>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</si>
  <si>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</si>
  <si>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</si>
  <si>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</si>
  <si>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</si>
  <si>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</si>
  <si>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</si>
  <si>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</si>
  <si>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</si>
  <si>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</si>
  <si>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</si>
  <si>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</si>
  <si>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</si>
  <si>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</si>
  <si>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</si>
  <si>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</si>
  <si>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</si>
  <si>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</si>
  <si>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</si>
  <si>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</si>
  <si>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</si>
  <si>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</si>
  <si>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</si>
  <si>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</si>
  <si>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</si>
  <si>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</si>
  <si>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</si>
  <si>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</si>
  <si>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</si>
  <si>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</si>
  <si>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</si>
  <si>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</si>
  <si>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</si>
  <si>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</si>
  <si>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</si>
  <si>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</si>
  <si>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</si>
  <si>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</si>
  <si>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</si>
  <si>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</si>
  <si>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</si>
  <si>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</si>
  <si>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</si>
  <si>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</si>
  <si>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</si>
  <si>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</si>
  <si>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</si>
  <si>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</si>
  <si>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</si>
  <si>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</si>
  <si>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</si>
  <si>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</si>
  <si>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</si>
  <si>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</si>
  <si>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</si>
  <si>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</si>
  <si>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</si>
  <si>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</si>
  <si>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</si>
  <si>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</si>
  <si>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</si>
  <si>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</si>
  <si>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</si>
  <si>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</si>
  <si>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</si>
  <si>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</si>
  <si>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</si>
  <si>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</si>
  <si>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</si>
  <si>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</si>
  <si>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</si>
  <si>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</si>
  <si>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</si>
  <si>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</si>
  <si>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</si>
  <si>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</si>
  <si>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</si>
  <si>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</si>
  <si>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</si>
  <si>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</si>
  <si>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</si>
  <si>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</si>
  <si>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</si>
  <si>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</si>
  <si>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</si>
  <si>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</si>
  <si>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</si>
  <si>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</si>
  <si>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</si>
  <si>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</si>
  <si>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</si>
  <si>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</si>
  <si>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</si>
  <si>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</si>
  <si>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</si>
  <si>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</si>
  <si>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</si>
  <si>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</si>
  <si>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</si>
  <si>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</si>
  <si>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</si>
  <si>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</si>
  <si>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</si>
  <si>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</si>
  <si>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</si>
  <si>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</si>
  <si>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</si>
  <si>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</si>
  <si>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</si>
  <si>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</si>
  <si>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</si>
  <si>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</si>
  <si>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</si>
  <si>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</si>
  <si>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</si>
  <si>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</si>
  <si>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</si>
  <si>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</si>
  <si>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</si>
  <si>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</si>
  <si>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</si>
  <si>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</si>
  <si>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</si>
  <si>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</si>
  <si>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</si>
  <si>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</si>
  <si>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</si>
  <si>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</si>
  <si>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</si>
  <si>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</si>
  <si>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</si>
  <si>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</si>
  <si>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</si>
  <si>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</si>
  <si>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</si>
  <si>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</si>
  <si>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</si>
  <si>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</si>
  <si>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</si>
  <si>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</si>
  <si>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</si>
  <si>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</si>
  <si>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</si>
  <si>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</si>
  <si>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</si>
  <si>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</si>
  <si>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</si>
  <si>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</si>
  <si>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</si>
  <si>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</si>
  <si>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</si>
  <si>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</si>
  <si>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</si>
  <si>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</si>
  <si>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</si>
  <si>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</si>
  <si>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</si>
  <si>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</si>
  <si>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</si>
  <si>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</si>
  <si>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</si>
  <si>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</si>
  <si>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</si>
  <si>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</si>
  <si>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</si>
  <si>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</si>
  <si>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</si>
  <si>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</si>
  <si>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</si>
  <si>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</si>
  <si>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</si>
  <si>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</si>
  <si>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</si>
  <si>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</si>
  <si>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</si>
  <si>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</si>
  <si>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</si>
  <si>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</si>
  <si>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</si>
  <si>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</si>
  <si>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</si>
  <si>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</si>
  <si>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</si>
  <si>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</si>
  <si>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</si>
  <si>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</si>
  <si>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</si>
  <si>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</si>
  <si>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</si>
  <si>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</si>
  <si>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</si>
  <si>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</si>
  <si>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</si>
  <si>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</si>
  <si>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</si>
  <si>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</si>
  <si>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</si>
  <si>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</si>
  <si>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</si>
  <si>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</si>
  <si>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</si>
  <si>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</si>
  <si>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</si>
  <si>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</si>
  <si>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</si>
  <si>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</si>
  <si>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</si>
  <si>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</si>
  <si>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</si>
  <si>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</si>
  <si>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</si>
  <si>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</si>
  <si>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</si>
  <si>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</si>
  <si>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</si>
  <si>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</si>
  <si>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</si>
  <si>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</si>
  <si>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</si>
  <si>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</si>
  <si>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</si>
  <si>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</si>
  <si>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</si>
  <si>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</si>
  <si>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</si>
  <si>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</si>
  <si>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</si>
  <si>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</si>
  <si>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</si>
  <si>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</si>
  <si>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</si>
  <si>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</si>
  <si>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</si>
  <si>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</si>
  <si>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</si>
  <si>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</si>
  <si>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</si>
  <si>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</si>
  <si>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</si>
  <si>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</si>
  <si>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</si>
  <si>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</si>
  <si>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</si>
  <si>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</si>
  <si>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</si>
  <si>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</si>
  <si>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</si>
  <si>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</si>
  <si>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</si>
  <si>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</si>
  <si>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</si>
  <si>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</si>
  <si>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</si>
  <si>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</si>
  <si>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</si>
  <si>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</si>
  <si>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</si>
  <si>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</si>
  <si>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</si>
  <si>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</si>
  <si>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</si>
  <si>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</si>
  <si>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</si>
  <si>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</si>
  <si>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</si>
  <si>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</si>
  <si>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</si>
  <si>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</si>
  <si>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</si>
  <si>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</si>
  <si>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</si>
  <si>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</si>
  <si>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</si>
  <si>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</si>
  <si>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</si>
  <si>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</si>
  <si>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</si>
  <si>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</si>
  <si>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</si>
  <si>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</si>
  <si>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</si>
  <si>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</si>
  <si>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</si>
  <si>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</si>
  <si>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</si>
  <si>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</si>
  <si>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</si>
  <si>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</si>
  <si>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</si>
  <si>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</si>
  <si>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</si>
  <si>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</si>
  <si>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</si>
  <si>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</si>
  <si>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</si>
  <si>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</si>
  <si>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</si>
  <si>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</si>
  <si>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</si>
  <si>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</si>
  <si>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</si>
  <si>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</si>
  <si>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</si>
  <si>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</si>
  <si>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</si>
  <si>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</si>
  <si>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</si>
  <si>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</si>
  <si>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</si>
  <si>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</si>
  <si>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</si>
  <si>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</si>
  <si>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</si>
  <si>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</si>
  <si>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</si>
  <si>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</si>
  <si>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</si>
  <si>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</si>
  <si>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</si>
  <si>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</si>
  <si>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</si>
  <si>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</si>
  <si>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</si>
  <si>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</si>
  <si>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</si>
  <si>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</si>
  <si>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</si>
  <si>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</si>
  <si>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</si>
  <si>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</si>
  <si>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</si>
  <si>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</si>
  <si>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</si>
  <si>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</si>
  <si>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</si>
  <si>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</si>
  <si>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</si>
  <si>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</si>
  <si>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</si>
  <si>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</si>
  <si>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</si>
  <si>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</si>
  <si>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</si>
  <si>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</si>
  <si>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</si>
  <si>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</si>
  <si>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</si>
  <si>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</si>
  <si>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</si>
  <si>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</si>
  <si>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</si>
  <si>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</si>
  <si>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</si>
  <si>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</si>
  <si>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</si>
  <si>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</si>
  <si>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</si>
  <si>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</si>
  <si>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</si>
  <si>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</si>
  <si>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</si>
  <si>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</si>
  <si>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</si>
  <si>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</si>
  <si>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</si>
  <si>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</si>
  <si>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</si>
  <si>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</si>
  <si>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</si>
  <si>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</si>
  <si>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</si>
  <si>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</si>
  <si>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</si>
  <si>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</si>
  <si>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</si>
  <si>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</si>
  <si>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</si>
  <si>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</si>
  <si>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</si>
  <si>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</si>
  <si>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</si>
  <si>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</si>
  <si>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</si>
  <si>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</si>
  <si>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</si>
  <si>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</si>
  <si>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</si>
  <si>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</si>
  <si>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</si>
  <si>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</si>
  <si>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</si>
  <si>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</si>
  <si>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</si>
  <si>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</si>
  <si>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</si>
  <si>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</si>
  <si>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</si>
  <si>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</si>
  <si>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</si>
  <si>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</si>
  <si>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</si>
  <si>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</si>
  <si>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</si>
  <si>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</si>
  <si>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</si>
  <si>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</si>
  <si>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</si>
  <si>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</si>
  <si>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</si>
  <si>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</si>
  <si>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</si>
  <si>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</si>
  <si>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</si>
  <si>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</si>
  <si>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</si>
  <si>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</si>
  <si>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</si>
  <si>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</si>
  <si>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</si>
  <si>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</si>
  <si>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</si>
  <si>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</si>
  <si>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</si>
  <si>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</si>
  <si>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</si>
  <si>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</si>
  <si>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</si>
  <si>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</si>
  <si>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</si>
  <si>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</si>
  <si>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</si>
  <si>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</si>
  <si>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</si>
  <si>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</si>
  <si>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</si>
  <si>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</si>
  <si>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</si>
  <si>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</si>
  <si>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</si>
  <si>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</si>
  <si>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</si>
  <si>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</si>
  <si>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</si>
  <si>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</si>
  <si>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</si>
  <si>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</si>
  <si>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</si>
  <si>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</si>
  <si>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</si>
  <si>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</si>
  <si>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</si>
  <si>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</si>
  <si>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</si>
  <si>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</si>
  <si>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</si>
  <si>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</si>
  <si>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</si>
  <si>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</si>
  <si>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</si>
  <si>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</si>
  <si>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</si>
  <si>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</si>
  <si>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</si>
  <si>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</si>
  <si>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</si>
  <si>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</si>
  <si>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</si>
  <si>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</si>
  <si>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</si>
  <si>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</si>
  <si>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</si>
  <si>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</si>
  <si>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</si>
  <si>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</si>
  <si>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</si>
  <si>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</si>
  <si>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</si>
  <si>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</si>
  <si>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</si>
  <si>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</si>
  <si>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</si>
  <si>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</si>
  <si>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</si>
  <si>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</si>
  <si>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</si>
  <si>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</si>
  <si>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</si>
  <si>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</si>
  <si>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</si>
  <si>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</si>
  <si>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</si>
  <si>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</si>
  <si>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</si>
  <si>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</si>
  <si>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</si>
  <si>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</si>
  <si>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</si>
  <si>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</si>
  <si>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</si>
  <si>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</si>
  <si>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</si>
  <si>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</si>
  <si>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</si>
  <si>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</si>
  <si>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</si>
  <si>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</si>
  <si>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</si>
  <si>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</si>
  <si>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</si>
  <si>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</si>
  <si>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</si>
  <si>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</si>
  <si>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</si>
  <si>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</si>
  <si>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</si>
  <si>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</si>
  <si>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</si>
  <si>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</si>
  <si>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</si>
  <si>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</si>
  <si>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</si>
  <si>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</si>
  <si>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</si>
  <si>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</si>
  <si>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</si>
  <si>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</si>
  <si>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</si>
  <si>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</si>
  <si>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</si>
  <si>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</si>
  <si>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</si>
  <si>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</si>
  <si>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</si>
  <si>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</si>
  <si>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</si>
  <si>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</si>
  <si>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</si>
  <si>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</si>
  <si>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</si>
  <si>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</si>
  <si>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</si>
  <si>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</si>
  <si>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</si>
  <si>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</si>
  <si>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</si>
  <si>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</si>
  <si>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</si>
  <si>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</si>
  <si>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</si>
  <si>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</si>
  <si>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</si>
  <si>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</si>
  <si>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</si>
  <si>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</si>
  <si>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</si>
  <si>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</si>
  <si>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</si>
  <si>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</si>
  <si>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</si>
  <si>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</si>
  <si>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</si>
  <si>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</si>
  <si>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</si>
  <si>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</si>
  <si>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</si>
  <si>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</si>
  <si>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</si>
  <si>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</si>
  <si>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</si>
  <si>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</si>
  <si>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</si>
  <si>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</si>
  <si>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</si>
  <si>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</si>
  <si>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</si>
  <si>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</si>
  <si>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</si>
  <si>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</si>
  <si>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</si>
  <si>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</si>
  <si>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</si>
  <si>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</si>
  <si>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</si>
  <si>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</si>
  <si>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</si>
  <si>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</si>
  <si>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</si>
  <si>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</si>
  <si>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</si>
  <si>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</si>
  <si>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</si>
  <si>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</si>
  <si>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</si>
  <si>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</si>
  <si>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</si>
  <si>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</si>
  <si>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</si>
  <si>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</si>
  <si>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</si>
  <si>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</si>
  <si>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</si>
  <si>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</si>
  <si>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</si>
  <si>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</si>
  <si>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</si>
  <si>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</si>
  <si>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</si>
  <si>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</si>
  <si>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</si>
  <si>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</si>
  <si>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</si>
  <si>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</si>
  <si>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</si>
  <si>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</si>
  <si>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</si>
  <si>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</si>
  <si>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</si>
  <si>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</si>
  <si>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</si>
  <si>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</si>
  <si>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</si>
  <si>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</si>
  <si>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</si>
  <si>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</si>
  <si>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</si>
  <si>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</si>
  <si>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</si>
  <si>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</si>
  <si>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</si>
  <si>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</si>
  <si>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</si>
  <si>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</si>
  <si>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</si>
  <si>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</si>
  <si>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</si>
  <si>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</si>
  <si>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</si>
  <si>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</si>
  <si>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</si>
  <si>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</si>
  <si>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</si>
  <si>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</si>
  <si>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</si>
  <si>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</si>
  <si>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</si>
  <si>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</si>
  <si>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</si>
  <si>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</si>
  <si>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</si>
  <si>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</si>
  <si>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</si>
  <si>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</si>
  <si>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</si>
  <si>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</si>
  <si>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</si>
  <si>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</si>
  <si>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</si>
  <si>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</si>
  <si>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</si>
  <si>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</si>
  <si>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</si>
  <si>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</si>
  <si>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</si>
  <si>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</si>
  <si>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</si>
  <si>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</si>
  <si>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</si>
  <si>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</si>
  <si>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</si>
  <si>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</si>
  <si>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</si>
  <si>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</si>
  <si>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</si>
  <si>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</si>
  <si>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</si>
  <si>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</si>
  <si>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</si>
  <si>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</si>
  <si>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</si>
  <si>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</si>
  <si>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</si>
  <si>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</si>
  <si>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</si>
  <si>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</si>
  <si>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</si>
  <si>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</si>
  <si>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</si>
  <si>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</si>
  <si>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</si>
  <si>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</si>
  <si>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</si>
  <si>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</si>
  <si>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</si>
  <si>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</si>
  <si>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</si>
  <si>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</si>
  <si>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</si>
  <si>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</si>
  <si>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</si>
  <si>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</si>
  <si>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</si>
  <si>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</si>
  <si>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</si>
  <si>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</si>
  <si>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</si>
  <si>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</si>
  <si>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</si>
  <si>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</si>
  <si>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</si>
  <si>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</si>
  <si>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</si>
  <si>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</si>
  <si>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</si>
  <si>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</si>
  <si>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</si>
  <si>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</si>
  <si>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</si>
  <si>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</si>
  <si>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</si>
  <si>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</si>
  <si>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</si>
  <si>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</si>
  <si>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</si>
  <si>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</si>
  <si>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</si>
  <si>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</si>
  <si>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</si>
  <si>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</si>
  <si>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</si>
  <si>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</si>
  <si>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</si>
  <si>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</si>
  <si>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</si>
  <si>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</si>
  <si>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</si>
  <si>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</si>
  <si>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</si>
  <si>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</si>
  <si>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</si>
  <si>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</si>
  <si>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</si>
  <si>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</si>
  <si>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</si>
  <si>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</si>
  <si>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</si>
  <si>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</si>
  <si>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</si>
  <si>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</si>
  <si>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</si>
  <si>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</si>
  <si>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</si>
  <si>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</si>
  <si>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</si>
  <si>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</si>
  <si>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</si>
  <si>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</si>
  <si>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</si>
  <si>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</si>
  <si>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</si>
  <si>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</si>
  <si>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</si>
  <si>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</si>
  <si>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</si>
  <si>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</si>
  <si>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</si>
  <si>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</si>
  <si>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</si>
  <si>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</si>
  <si>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</si>
  <si>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</si>
  <si>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</si>
  <si>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</si>
  <si>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</si>
  <si>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</si>
  <si>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</si>
  <si>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</si>
  <si>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</si>
  <si>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</si>
  <si>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</si>
  <si>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</si>
  <si>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</si>
  <si>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</si>
  <si>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</si>
  <si>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</si>
  <si>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</si>
  <si>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</si>
  <si>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</si>
  <si>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</si>
  <si>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</si>
  <si>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</si>
  <si>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</si>
  <si>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</si>
  <si>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</si>
  <si>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</si>
  <si>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</si>
  <si>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</si>
  <si>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</si>
  <si>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</si>
  <si>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</si>
  <si>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</si>
  <si>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</si>
  <si>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</si>
  <si>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</si>
  <si>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</si>
  <si>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</si>
  <si>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</si>
  <si>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</si>
  <si>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</si>
  <si>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</si>
  <si>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</si>
  <si>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</si>
  <si>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</si>
  <si>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</si>
  <si>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</si>
  <si>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</si>
  <si>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</si>
  <si>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</si>
  <si>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</si>
  <si>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</si>
  <si>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</si>
  <si>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</si>
  <si>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</si>
  <si>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</si>
  <si>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</si>
  <si>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</si>
  <si>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</si>
  <si>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</si>
  <si>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</si>
  <si>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</si>
  <si>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</si>
  <si>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</si>
  <si>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</si>
  <si>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</si>
  <si>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</si>
  <si>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</si>
  <si>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</si>
  <si>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</si>
  <si>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</si>
  <si>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</si>
  <si>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</si>
  <si>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</si>
  <si>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</si>
  <si>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</si>
  <si>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</si>
  <si>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</si>
  <si>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</si>
  <si>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</si>
  <si>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</si>
  <si>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</si>
  <si>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</si>
  <si>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</si>
  <si>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</si>
  <si>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</si>
  <si>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</si>
  <si>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</si>
  <si>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</si>
  <si>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</si>
  <si>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</si>
  <si>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</si>
  <si>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</si>
  <si>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</si>
  <si>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</si>
  <si>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</si>
  <si>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</si>
  <si>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</si>
  <si>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</si>
  <si>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</si>
  <si>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</si>
  <si>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</si>
  <si>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</si>
  <si>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</si>
  <si>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</si>
  <si>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</si>
  <si>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</si>
  <si>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</si>
  <si>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</si>
  <si>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</si>
  <si>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</si>
  <si>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</si>
  <si>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</si>
  <si>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</si>
  <si>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</si>
  <si>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</si>
  <si>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</si>
  <si>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</si>
  <si>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</si>
  <si>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</si>
  <si>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</si>
  <si>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</si>
  <si>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</si>
  <si>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</si>
  <si>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</si>
  <si>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</si>
  <si>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</si>
  <si>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</si>
  <si>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</si>
  <si>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</si>
  <si>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</si>
  <si>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</si>
  <si>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</si>
  <si>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</si>
  <si>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</si>
  <si>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</si>
  <si>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</si>
  <si>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</si>
  <si>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</si>
  <si>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</si>
  <si>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</si>
  <si>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</si>
  <si>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</si>
  <si>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</si>
  <si>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</si>
  <si>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</si>
  <si>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</si>
  <si>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</si>
  <si>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</si>
  <si>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</si>
  <si>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</si>
  <si>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</si>
  <si>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</si>
  <si>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</si>
  <si>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</si>
  <si>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</si>
  <si>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</si>
  <si>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</si>
  <si>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</si>
  <si>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</si>
  <si>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</si>
  <si>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</si>
  <si>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</si>
  <si>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</si>
  <si>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</si>
  <si>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</si>
  <si>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</si>
  <si>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</si>
  <si>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</si>
  <si>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</si>
  <si>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</si>
  <si>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</si>
  <si>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</si>
  <si>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</si>
  <si>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</si>
  <si>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</si>
  <si>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</si>
  <si>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</si>
  <si>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</si>
  <si>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</si>
  <si>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</si>
  <si>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</si>
  <si>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</si>
  <si>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</si>
  <si>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</si>
  <si>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</si>
  <si>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</si>
  <si>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</si>
  <si>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</si>
  <si>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</si>
  <si>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</si>
  <si>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</si>
  <si>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</si>
  <si>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</si>
  <si>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</si>
  <si>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</si>
  <si>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</si>
  <si>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</si>
  <si>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</si>
  <si>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</si>
  <si>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</si>
  <si>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</si>
  <si>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</si>
  <si>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</si>
  <si>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</si>
  <si>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</si>
  <si>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</si>
  <si>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</si>
  <si>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</si>
  <si>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</si>
  <si>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</si>
  <si>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</si>
  <si>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</si>
  <si>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</si>
  <si>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</si>
  <si>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</si>
  <si>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</si>
  <si>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</si>
  <si>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</si>
  <si>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</si>
  <si>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</si>
  <si>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</si>
  <si>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</si>
  <si>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</si>
  <si>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</si>
  <si>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</si>
  <si>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</si>
  <si>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</si>
  <si>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</si>
  <si>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</si>
  <si>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</si>
  <si>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</si>
  <si>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</si>
  <si>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</si>
  <si>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</si>
  <si>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</si>
  <si>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</si>
  <si>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</si>
  <si>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</si>
  <si>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</si>
  <si>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</si>
  <si>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</si>
  <si>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</si>
  <si>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</si>
  <si>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</si>
  <si>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</si>
  <si>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</si>
  <si>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</si>
  <si>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</si>
  <si>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</si>
  <si>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</si>
  <si>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</si>
  <si>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</si>
  <si>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</si>
  <si>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</si>
  <si>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</si>
  <si>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</si>
  <si>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</si>
  <si>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</si>
  <si>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</si>
  <si>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</si>
  <si>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</si>
  <si>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</si>
  <si>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</si>
  <si>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</si>
  <si>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</si>
  <si>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</si>
  <si>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</si>
  <si>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</si>
  <si>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</si>
  <si>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</si>
  <si>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</si>
  <si>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</si>
  <si>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</si>
  <si>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</si>
  <si>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</si>
  <si>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</si>
  <si>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</si>
  <si>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</si>
  <si>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</si>
  <si>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</si>
  <si>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</si>
  <si>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</si>
  <si>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</si>
  <si>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</si>
  <si>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</si>
  <si>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</si>
  <si>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</si>
  <si>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</si>
  <si>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</si>
  <si>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</si>
  <si>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</si>
  <si>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</si>
  <si>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</si>
  <si>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</si>
  <si>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</si>
  <si>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</si>
  <si>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</si>
  <si>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</si>
  <si>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</si>
  <si>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</si>
  <si>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</si>
  <si>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</si>
  <si>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</si>
  <si>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</si>
  <si>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</si>
  <si>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</si>
  <si>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</si>
  <si>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</si>
  <si>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</si>
  <si>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</si>
  <si>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</si>
  <si>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</si>
  <si>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</si>
  <si>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</si>
  <si>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</si>
  <si>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</si>
  <si>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</si>
  <si>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</si>
  <si>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</si>
  <si>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</si>
  <si>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</si>
  <si>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</si>
  <si>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</si>
  <si>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</si>
  <si>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</si>
  <si>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</si>
  <si>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</si>
  <si>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</si>
  <si>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</si>
  <si>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</si>
  <si>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</si>
  <si>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</si>
  <si>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</si>
  <si>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</si>
  <si>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</si>
  <si>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</si>
  <si>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</si>
  <si>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</si>
  <si>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</si>
  <si>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</si>
  <si>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</si>
  <si>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</si>
  <si>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</si>
  <si>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</si>
  <si>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</si>
  <si>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</si>
  <si>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</si>
  <si>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</si>
  <si>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</si>
  <si>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</si>
  <si>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</si>
  <si>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</si>
  <si>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</si>
  <si>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</si>
  <si>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</si>
  <si>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</si>
  <si>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</si>
  <si>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</si>
  <si>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</si>
  <si>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</si>
  <si>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</si>
  <si>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</si>
  <si>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</si>
  <si>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</si>
  <si>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</si>
  <si>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</si>
  <si>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</si>
  <si>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</si>
  <si>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</si>
  <si>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</si>
  <si>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</si>
  <si>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</si>
  <si>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</si>
  <si>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</si>
  <si>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</si>
  <si>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</si>
  <si>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</si>
  <si>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</si>
  <si>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</si>
  <si>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</si>
  <si>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</si>
  <si>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</si>
  <si>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</si>
  <si>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</si>
  <si>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</si>
  <si>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</si>
  <si>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</si>
  <si>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</si>
  <si>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</si>
  <si>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</si>
  <si>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</si>
  <si>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</si>
  <si>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</si>
  <si>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</si>
  <si>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</si>
  <si>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</si>
  <si>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</si>
  <si>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</si>
  <si>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</si>
  <si>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</si>
  <si>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</si>
  <si>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</si>
  <si>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</si>
  <si>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</si>
  <si>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</si>
  <si>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</si>
  <si>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</si>
  <si>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</si>
  <si>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</si>
  <si>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</si>
  <si>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</si>
  <si>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</si>
  <si>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</si>
  <si>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</si>
  <si>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</si>
  <si>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</si>
  <si>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</si>
  <si>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</si>
  <si>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</si>
  <si>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</si>
  <si>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</si>
  <si>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</si>
  <si>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</si>
  <si>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</si>
  <si>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</si>
  <si>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</si>
  <si>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</si>
  <si>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</si>
  <si>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</si>
  <si>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</si>
  <si>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</si>
  <si>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</si>
  <si>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</si>
  <si>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</si>
  <si>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</si>
  <si>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</si>
  <si>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</si>
  <si>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</si>
  <si>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</si>
  <si>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</si>
  <si>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</si>
  <si>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</si>
  <si>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</si>
  <si>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</si>
  <si>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</si>
  <si>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</si>
  <si>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</si>
  <si>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</si>
  <si>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</si>
  <si>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</si>
  <si>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</si>
  <si>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</si>
  <si>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</si>
  <si>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</si>
  <si>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</si>
  <si>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</si>
  <si>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</si>
  <si>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</si>
  <si>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</si>
  <si>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</si>
  <si>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</si>
  <si>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</si>
  <si>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</si>
  <si>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</si>
  <si>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</si>
  <si>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</si>
  <si>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</si>
  <si>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</si>
  <si>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</si>
  <si>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</si>
  <si>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</si>
  <si>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</si>
  <si>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</si>
  <si>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</si>
  <si>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</si>
  <si>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</si>
  <si>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</si>
  <si>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</si>
  <si>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</si>
  <si>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</si>
  <si>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</si>
  <si>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</si>
  <si>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</si>
  <si>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</si>
  <si>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</si>
  <si>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</si>
  <si>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</si>
  <si>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</si>
  <si>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</si>
  <si>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</si>
  <si>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</si>
  <si>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</si>
  <si>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</si>
  <si>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</si>
  <si>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</si>
  <si>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</si>
  <si>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</si>
  <si>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</si>
  <si>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</si>
  <si>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</si>
  <si>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</si>
  <si>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</si>
  <si>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</si>
  <si>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</si>
  <si>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</si>
  <si>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</si>
  <si>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</si>
  <si>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</si>
  <si>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</si>
  <si>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</si>
  <si>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</si>
  <si>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</si>
  <si>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</si>
  <si>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</si>
  <si>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</si>
  <si>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</si>
  <si>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</si>
  <si>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</si>
  <si>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</si>
  <si>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</si>
  <si>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</si>
  <si>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</si>
  <si>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</si>
  <si>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</si>
  <si>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</si>
  <si>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</si>
  <si>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</si>
  <si>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</si>
  <si>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</si>
  <si>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</si>
  <si>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</si>
  <si>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</si>
  <si>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</si>
  <si>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</si>
  <si>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</si>
  <si>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</si>
  <si>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</si>
  <si>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</si>
  <si>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</si>
  <si>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</si>
  <si>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</si>
  <si>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</si>
  <si>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</si>
  <si>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</si>
  <si>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</si>
  <si>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</si>
  <si>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</si>
  <si>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</si>
  <si>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</si>
  <si>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</si>
  <si>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</si>
  <si>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</si>
  <si>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</si>
  <si>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</si>
  <si>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</si>
  <si>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</si>
  <si>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</si>
  <si>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</si>
  <si>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</si>
  <si>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</si>
  <si>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</si>
  <si>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</si>
  <si>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</si>
  <si>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</si>
  <si>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</si>
  <si>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</si>
  <si>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</si>
  <si>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</si>
  <si>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</si>
  <si>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</si>
  <si>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</si>
  <si>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</si>
  <si>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</si>
  <si>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</si>
  <si>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</si>
  <si>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</si>
  <si>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</si>
  <si>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</si>
  <si>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</si>
  <si>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</si>
  <si>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</si>
  <si>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</si>
  <si>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</si>
  <si>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</si>
  <si>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</si>
  <si>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</si>
  <si>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</si>
  <si>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</si>
  <si>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</si>
  <si>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</si>
  <si>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</si>
  <si>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</si>
  <si>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</si>
  <si>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</si>
  <si>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</si>
  <si>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</si>
  <si>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</si>
  <si>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</si>
  <si>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</si>
  <si>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</si>
  <si>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</si>
  <si>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</si>
  <si>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</si>
  <si>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</si>
  <si>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</si>
  <si>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</si>
  <si>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</si>
  <si>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</si>
  <si>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</si>
  <si>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</si>
  <si>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</si>
  <si>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</si>
  <si>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</si>
  <si>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</si>
  <si>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</si>
  <si>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</si>
  <si>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</si>
  <si>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</si>
  <si>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</si>
  <si>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</si>
  <si>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</si>
  <si>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</si>
  <si>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</si>
  <si>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</si>
  <si>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</si>
  <si>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</si>
  <si>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</si>
  <si>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</si>
  <si>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</si>
  <si>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</si>
  <si>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</si>
  <si>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</si>
  <si>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</si>
  <si>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</si>
  <si>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</si>
  <si>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</si>
  <si>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</si>
  <si>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</si>
  <si>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</si>
  <si>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</si>
  <si>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</si>
  <si>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</si>
  <si>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</si>
  <si>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</si>
  <si>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</si>
  <si>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</si>
  <si>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</si>
  <si>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</si>
  <si>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</si>
  <si>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</si>
  <si>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</si>
  <si>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</si>
  <si>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</si>
  <si>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</si>
  <si>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</si>
  <si>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</si>
  <si>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</si>
  <si>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</si>
  <si>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</si>
  <si>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</si>
  <si>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</si>
  <si>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</si>
  <si>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</si>
  <si>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</si>
  <si>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</si>
  <si>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</si>
  <si>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</si>
  <si>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</si>
  <si>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</si>
  <si>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</si>
  <si>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</si>
  <si>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</si>
  <si>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</si>
  <si>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</si>
  <si>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</si>
  <si>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</si>
  <si>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</si>
  <si>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</si>
  <si>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</si>
  <si>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</si>
  <si>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</si>
  <si>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</si>
  <si>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</si>
  <si>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</si>
  <si>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</si>
  <si>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</si>
  <si>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</si>
  <si>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</si>
  <si>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</si>
  <si>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</si>
  <si>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</si>
  <si>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</si>
  <si>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</si>
  <si>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</si>
  <si>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</si>
  <si>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</si>
  <si>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</si>
  <si>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</si>
  <si>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</si>
  <si>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</si>
  <si>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</si>
  <si>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</si>
  <si>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</si>
  <si>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</si>
  <si>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</si>
  <si>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</si>
  <si>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</si>
  <si>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</si>
  <si>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</si>
  <si>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</si>
  <si>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</si>
  <si>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</si>
  <si>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</si>
  <si>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</si>
  <si>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</si>
  <si>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</si>
  <si>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</si>
  <si>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</si>
  <si>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</si>
  <si>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</si>
  <si>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</si>
  <si>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</si>
  <si>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</si>
  <si>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</si>
  <si>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</si>
  <si>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</si>
  <si>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</si>
  <si>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</si>
  <si>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</si>
  <si>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</si>
  <si>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</si>
  <si>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</si>
  <si>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</si>
  <si>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</si>
  <si>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</si>
  <si>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</si>
  <si>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</si>
  <si>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</si>
  <si>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</si>
  <si>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</si>
  <si>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</si>
  <si>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</si>
  <si>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</si>
  <si>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</si>
  <si>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</si>
  <si>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</si>
  <si>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</si>
  <si>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</si>
  <si>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</si>
  <si>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</si>
  <si>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</si>
  <si>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</si>
  <si>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</si>
  <si>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</si>
  <si>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</si>
  <si>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</si>
  <si>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</si>
  <si>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</si>
  <si>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</si>
  <si>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</si>
  <si>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</si>
  <si>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</si>
  <si>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</si>
  <si>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</si>
  <si>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</si>
  <si>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</si>
  <si>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</si>
  <si>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</si>
  <si>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</si>
  <si>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</si>
  <si>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</si>
  <si>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</si>
  <si>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</si>
  <si>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</si>
  <si>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</si>
  <si>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</si>
  <si>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</si>
  <si>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</si>
  <si>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</si>
  <si>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</si>
  <si>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</si>
  <si>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</si>
  <si>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</si>
  <si>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</si>
  <si>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</si>
  <si>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</si>
  <si>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</si>
  <si>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</si>
  <si>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</si>
  <si>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</si>
  <si>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</si>
  <si>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</si>
  <si>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</si>
  <si>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</si>
  <si>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</si>
  <si>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</si>
  <si>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</si>
  <si>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</si>
  <si>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</si>
  <si>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</si>
  <si>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</si>
  <si>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</si>
  <si>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</si>
  <si>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</si>
  <si>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</si>
  <si>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</si>
  <si>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</si>
  <si>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</si>
  <si>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</si>
  <si>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</si>
  <si>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</si>
  <si>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</si>
  <si>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</si>
  <si>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</si>
  <si>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</si>
  <si>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</si>
  <si>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</si>
  <si>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</si>
  <si>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</si>
  <si>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</si>
  <si>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</si>
  <si>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</si>
  <si>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</si>
  <si>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</si>
  <si>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</si>
  <si>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</si>
  <si>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</si>
  <si>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</si>
  <si>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</si>
  <si>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</si>
  <si>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</si>
  <si>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</si>
  <si>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</si>
  <si>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</si>
  <si>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</si>
  <si>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</si>
  <si>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</si>
  <si>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</si>
  <si>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</si>
  <si>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</si>
  <si>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</si>
  <si>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</si>
  <si>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</si>
  <si>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</si>
  <si>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</si>
  <si>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</si>
  <si>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</si>
  <si>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</si>
  <si>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</si>
  <si>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</si>
  <si>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</si>
  <si>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</si>
  <si>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</si>
  <si>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</si>
  <si>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</si>
  <si>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</si>
  <si>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</si>
  <si>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</si>
  <si>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</si>
  <si>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</si>
  <si>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</si>
  <si>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</si>
  <si>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</si>
  <si>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</si>
  <si>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</si>
  <si>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</si>
  <si>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</si>
  <si>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</si>
  <si>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</si>
  <si>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</si>
  <si>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</si>
  <si>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</si>
  <si>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</si>
  <si>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</si>
  <si>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</si>
  <si>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</si>
  <si>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</si>
  <si>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</si>
  <si>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</si>
  <si>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</si>
  <si>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</si>
  <si>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</si>
  <si>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</si>
  <si>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</si>
  <si>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</si>
  <si>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</si>
  <si>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</si>
  <si>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</si>
  <si>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</si>
  <si>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</si>
  <si>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</si>
  <si>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</si>
  <si>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</si>
  <si>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</si>
  <si>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</si>
  <si>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</si>
  <si>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</si>
  <si>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</si>
  <si>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</si>
  <si>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</si>
  <si>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</si>
  <si>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</si>
  <si>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</si>
  <si>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</si>
  <si>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</si>
  <si>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</si>
  <si>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</si>
  <si>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</si>
  <si>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</si>
  <si>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</si>
  <si>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</si>
  <si>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</si>
  <si>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</si>
  <si>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</si>
  <si>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</si>
  <si>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</si>
  <si>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</si>
  <si>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</si>
  <si>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</si>
  <si>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</si>
  <si>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</si>
  <si>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</si>
  <si>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</si>
  <si>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</si>
  <si>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</si>
  <si>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</si>
  <si>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</si>
  <si>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</si>
  <si>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</si>
  <si>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</si>
  <si>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</si>
  <si>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</si>
  <si>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</si>
  <si>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</si>
  <si>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</si>
  <si>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</si>
  <si>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</si>
  <si>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</si>
  <si>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</si>
  <si>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</si>
  <si>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</si>
  <si>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</si>
  <si>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</si>
  <si>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</si>
  <si>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</si>
  <si>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</si>
  <si>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</si>
  <si>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</si>
  <si>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</si>
  <si>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</si>
  <si>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</si>
  <si>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</si>
  <si>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</si>
  <si>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</si>
  <si>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</si>
  <si>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</si>
  <si>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</si>
  <si>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</si>
  <si>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</si>
  <si>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</si>
  <si>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</si>
  <si>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</si>
  <si>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</si>
  <si>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</si>
  <si>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</si>
  <si>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</si>
  <si>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</si>
  <si>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</si>
  <si>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</si>
  <si>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</si>
  <si>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</si>
  <si>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</si>
  <si>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</si>
  <si>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</si>
  <si>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</si>
  <si>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</si>
  <si>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</si>
  <si>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</si>
  <si>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</si>
  <si>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</si>
  <si>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</si>
  <si>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</si>
  <si>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</si>
  <si>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</si>
  <si>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</si>
  <si>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</si>
  <si>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</si>
  <si>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</si>
  <si>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</si>
  <si>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</si>
  <si>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</si>
  <si>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</si>
  <si>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</si>
  <si>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</si>
  <si>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</si>
  <si>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</si>
  <si>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</si>
  <si>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</si>
  <si>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</si>
  <si>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</si>
  <si>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</si>
  <si>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</si>
  <si>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</si>
  <si>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</si>
  <si>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</si>
  <si>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</si>
  <si>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</si>
  <si>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</si>
  <si>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</si>
  <si>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</si>
  <si>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</si>
  <si>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</si>
  <si>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</si>
  <si>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</si>
  <si>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</si>
  <si>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</si>
  <si>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</si>
  <si>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</si>
  <si>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</si>
  <si>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</si>
  <si>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</si>
  <si>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</si>
  <si>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</si>
  <si>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</si>
  <si>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</si>
  <si>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</si>
  <si>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</si>
  <si>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</si>
  <si>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</si>
  <si>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</si>
  <si>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</si>
  <si>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</si>
  <si>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</si>
  <si>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</si>
  <si>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</si>
  <si>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</si>
  <si>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</si>
  <si>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</si>
  <si>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</si>
  <si>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</si>
  <si>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</si>
  <si>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</si>
  <si>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</si>
  <si>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</si>
  <si>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</si>
  <si>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</si>
  <si>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</si>
  <si>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</si>
  <si>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</si>
  <si>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</si>
  <si>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</si>
  <si>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</si>
  <si>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</si>
  <si>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</si>
  <si>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</si>
  <si>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</si>
  <si>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</si>
  <si>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</si>
  <si>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</si>
  <si>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</si>
  <si>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</si>
  <si>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</si>
  <si>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</si>
  <si>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</si>
  <si>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</si>
  <si>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</si>
  <si>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</si>
  <si>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</si>
  <si>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</si>
  <si>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</si>
  <si>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</si>
  <si>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</si>
  <si>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</si>
  <si>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</si>
  <si>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</si>
  <si>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</si>
  <si>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</si>
  <si>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</si>
  <si>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</si>
  <si>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</si>
  <si>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</si>
  <si>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</si>
  <si>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</si>
  <si>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</si>
  <si>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</si>
  <si>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</si>
  <si>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</si>
  <si>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</si>
  <si>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</si>
  <si>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</si>
  <si>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</si>
  <si>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</si>
  <si>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</si>
  <si>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</si>
  <si>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</si>
  <si>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</si>
  <si>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</si>
  <si>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</si>
  <si>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</si>
  <si>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</si>
  <si>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</si>
  <si>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</si>
  <si>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</si>
  <si>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</si>
  <si>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</si>
  <si>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</si>
  <si>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</si>
  <si>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</si>
  <si>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</si>
  <si>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</si>
  <si>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</si>
  <si>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</si>
  <si>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</si>
  <si>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</si>
  <si>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</si>
  <si>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</si>
  <si>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</si>
  <si>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</si>
  <si>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</si>
  <si>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</si>
  <si>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</si>
  <si>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</si>
  <si>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</si>
  <si>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</si>
  <si>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</si>
  <si>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</si>
  <si>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</si>
  <si>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</si>
  <si>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</si>
  <si>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</si>
  <si>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</si>
  <si>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</si>
  <si>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</si>
  <si>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</si>
  <si>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</si>
  <si>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</si>
  <si>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</si>
  <si>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</si>
  <si>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</si>
  <si>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</si>
  <si>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</si>
  <si>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</si>
  <si>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</si>
  <si>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</si>
  <si>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</si>
  <si>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</si>
  <si>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</si>
  <si>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</si>
  <si>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</si>
  <si>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</si>
  <si>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</si>
  <si>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</si>
  <si>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</si>
  <si>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</si>
  <si>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</si>
  <si>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</si>
  <si>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</si>
  <si>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</si>
  <si>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</si>
  <si>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</si>
  <si>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</si>
  <si>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</si>
  <si>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</si>
  <si>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</si>
  <si>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</si>
  <si>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</si>
  <si>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</si>
  <si>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</si>
  <si>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</si>
  <si>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</si>
  <si>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</si>
  <si>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</si>
  <si>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</si>
  <si>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</si>
  <si>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</si>
  <si>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</si>
  <si>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</si>
  <si>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</si>
  <si>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</si>
  <si>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</si>
  <si>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</si>
  <si>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</si>
  <si>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</si>
  <si>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</si>
  <si>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</si>
  <si>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</si>
  <si>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</si>
  <si>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</si>
  <si>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</si>
  <si>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</si>
  <si>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</si>
  <si>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</si>
  <si>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</si>
  <si>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</si>
  <si>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</si>
  <si>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</si>
  <si>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</si>
  <si>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</si>
  <si>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</si>
  <si>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</si>
  <si>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</si>
  <si>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</si>
  <si>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</si>
  <si>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</si>
  <si>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</si>
  <si>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</si>
  <si>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</si>
  <si>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</si>
  <si>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</si>
  <si>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</si>
  <si>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</si>
  <si>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</si>
  <si>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</si>
  <si>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</si>
  <si>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</si>
  <si>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</si>
  <si>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</si>
  <si>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</si>
  <si>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</si>
  <si>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</si>
  <si>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</si>
  <si>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</si>
  <si>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</si>
  <si>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</si>
  <si>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</si>
  <si>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</si>
  <si>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</si>
  <si>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</si>
  <si>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</si>
  <si>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</si>
  <si>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</si>
  <si>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</si>
  <si>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</si>
  <si>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</si>
  <si>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</si>
  <si>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</si>
  <si>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</si>
  <si>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</si>
  <si>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</si>
  <si>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</si>
  <si>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</si>
  <si>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</si>
  <si>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</si>
  <si>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</si>
  <si>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</si>
  <si>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</si>
  <si>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</si>
  <si>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</si>
  <si>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</si>
  <si>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</si>
  <si>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</si>
  <si>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</si>
  <si>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</si>
  <si>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</si>
  <si>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</si>
  <si>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</si>
  <si>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</si>
  <si>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</si>
  <si>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</si>
  <si>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</si>
  <si>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</si>
  <si>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</si>
  <si>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</si>
  <si>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</si>
  <si>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</si>
  <si>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</si>
  <si>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</si>
  <si>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</si>
  <si>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</si>
  <si>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</si>
  <si>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</si>
  <si>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</si>
  <si>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</si>
  <si>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</si>
  <si>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</si>
  <si>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</si>
  <si>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</si>
  <si>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</si>
  <si>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</si>
  <si>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</si>
  <si>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</si>
  <si>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</si>
  <si>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</si>
  <si>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</si>
  <si>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</si>
  <si>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</si>
  <si>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</si>
  <si>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</si>
  <si>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</si>
  <si>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</si>
  <si>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</si>
  <si>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</si>
  <si>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</si>
  <si>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</si>
  <si>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</si>
  <si>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</si>
  <si>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</si>
  <si>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</si>
  <si>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</si>
  <si>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</si>
  <si>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</si>
  <si>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</si>
  <si>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</si>
  <si>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</si>
  <si>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</si>
  <si>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</si>
  <si>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</si>
  <si>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</si>
  <si>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</si>
  <si>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</si>
  <si>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</si>
  <si>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</si>
  <si>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</si>
  <si>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</si>
  <si>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</si>
  <si>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</si>
  <si>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</si>
  <si>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</si>
  <si>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</si>
  <si>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</si>
  <si>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</si>
  <si>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</si>
  <si>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</si>
  <si>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</si>
  <si>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</si>
  <si>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</si>
  <si>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</si>
  <si>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</si>
  <si>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</si>
  <si>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</si>
  <si>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</si>
  <si>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</si>
  <si>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</si>
  <si>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</si>
  <si>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</si>
  <si>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</si>
  <si>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</si>
  <si>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</si>
  <si>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</si>
  <si>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</si>
  <si>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</si>
  <si>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</si>
  <si>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</si>
  <si>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</si>
  <si>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</si>
  <si>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</si>
  <si>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</si>
  <si>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</si>
  <si>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</si>
  <si>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</si>
  <si>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</si>
  <si>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</si>
  <si>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</si>
  <si>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</si>
  <si>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</si>
  <si>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</si>
  <si>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</si>
  <si>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</si>
  <si>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</si>
  <si>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</si>
  <si>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</si>
  <si>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</si>
  <si>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</si>
  <si>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</si>
  <si>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</si>
  <si>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</si>
  <si>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</si>
  <si>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</si>
  <si>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</si>
  <si>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</si>
  <si>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</si>
  <si>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</si>
  <si>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</si>
  <si>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</si>
  <si>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</si>
  <si>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</si>
  <si>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</si>
  <si>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</si>
  <si>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</si>
  <si>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</si>
  <si>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</si>
  <si>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</si>
  <si>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</si>
  <si>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</si>
  <si>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</si>
  <si>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</si>
  <si>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</si>
  <si>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</si>
  <si>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</si>
  <si>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</si>
  <si>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</si>
  <si>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</si>
  <si>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</si>
  <si>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</si>
  <si>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</si>
  <si>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</si>
  <si>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</si>
  <si>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</si>
  <si>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</si>
  <si>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</si>
  <si>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</si>
  <si>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</si>
  <si>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</si>
  <si>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</si>
  <si>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</si>
  <si>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</si>
  <si>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</si>
  <si>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</si>
  <si>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</si>
  <si>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</si>
  <si>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</si>
  <si>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</si>
  <si>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</si>
  <si>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</si>
  <si>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</si>
  <si>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</si>
  <si>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</si>
  <si>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</si>
  <si>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</si>
  <si>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</si>
  <si>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</si>
  <si>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</si>
  <si>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</si>
  <si>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</si>
  <si>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</si>
  <si>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</si>
  <si>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</si>
  <si>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</si>
  <si>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</si>
  <si>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</si>
  <si>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</si>
  <si>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</si>
  <si>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</si>
  <si>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</si>
  <si>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</si>
  <si>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</si>
  <si>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</si>
  <si>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</si>
  <si>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</si>
  <si>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</si>
  <si>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</si>
  <si>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</si>
  <si>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</si>
  <si>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</si>
  <si>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</si>
  <si>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</si>
  <si>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</si>
  <si>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</si>
  <si>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</si>
  <si>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</si>
  <si>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</si>
  <si>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</si>
  <si>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</si>
  <si>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</si>
  <si>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</si>
  <si>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</si>
  <si>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</si>
  <si>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</si>
  <si>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</si>
  <si>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</si>
  <si>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</si>
  <si>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</si>
  <si>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</si>
  <si>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</si>
  <si>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</si>
  <si>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</si>
  <si>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</si>
  <si>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</si>
  <si>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</si>
  <si>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</si>
  <si>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</si>
  <si>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</si>
  <si>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</si>
  <si>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</si>
  <si>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</si>
  <si>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</si>
  <si>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</si>
  <si>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</si>
  <si>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</si>
  <si>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</si>
  <si>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</si>
  <si>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</si>
  <si>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</si>
  <si>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</si>
  <si>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</si>
  <si>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</si>
  <si>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</si>
  <si>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</si>
  <si>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</si>
  <si>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</si>
  <si>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</si>
  <si>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</si>
  <si>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</si>
  <si>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</si>
  <si>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</si>
  <si>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</si>
  <si>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</si>
  <si>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</si>
  <si>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</si>
  <si>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</si>
  <si>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</si>
  <si>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</si>
  <si>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</si>
  <si>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</si>
  <si>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</si>
  <si>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</si>
  <si>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</si>
  <si>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</si>
  <si>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</si>
  <si>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</si>
  <si>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</si>
  <si>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</si>
  <si>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</si>
  <si>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</si>
  <si>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</si>
  <si>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</si>
  <si>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</si>
  <si>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</si>
  <si>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</si>
  <si>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</si>
  <si>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</si>
  <si>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</si>
  <si>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</si>
  <si>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</si>
  <si>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</si>
  <si>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</si>
  <si>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</si>
  <si>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</si>
  <si>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</si>
  <si>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</si>
  <si>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</si>
  <si>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</si>
  <si>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</si>
  <si>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</si>
  <si>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</si>
  <si>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</si>
  <si>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</si>
  <si>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</si>
  <si>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</si>
  <si>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</si>
  <si>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</si>
  <si>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</si>
  <si>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</si>
  <si>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</si>
  <si>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</si>
  <si>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</si>
  <si>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</si>
  <si>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</si>
  <si>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</si>
  <si>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</si>
  <si>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</si>
  <si>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</si>
  <si>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</si>
  <si>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</si>
  <si>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</si>
  <si>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</si>
  <si>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</si>
  <si>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</si>
  <si>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</si>
  <si>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</si>
  <si>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</si>
  <si>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</si>
  <si>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</si>
  <si>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</si>
  <si>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</si>
  <si>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</si>
  <si>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</si>
  <si>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</si>
  <si>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</si>
  <si>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</si>
  <si>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</si>
  <si>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</si>
  <si>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</si>
  <si>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</si>
  <si>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</si>
  <si>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</si>
  <si>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</si>
  <si>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</si>
  <si>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</si>
  <si>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</si>
  <si>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</si>
  <si>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</si>
  <si>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</si>
  <si>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</si>
  <si>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</si>
  <si>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</si>
  <si>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</si>
  <si>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</si>
  <si>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</si>
  <si>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</si>
  <si>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</si>
  <si>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</si>
  <si>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</si>
  <si>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</si>
  <si>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</si>
  <si>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</si>
  <si>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</si>
  <si>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</si>
  <si>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</si>
  <si>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</si>
  <si>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</si>
  <si>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</si>
  <si>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</si>
  <si>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</si>
  <si>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</si>
  <si>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</si>
  <si>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</si>
  <si>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</si>
  <si>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</si>
  <si>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</si>
  <si>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</si>
  <si>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</si>
  <si>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</si>
  <si>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</si>
  <si>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</si>
  <si>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</si>
  <si>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</si>
  <si>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</si>
  <si>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</si>
  <si>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</si>
  <si>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</si>
  <si>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</si>
  <si>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</si>
  <si>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</si>
  <si>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</si>
  <si>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</si>
  <si>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</si>
  <si>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</si>
  <si>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</si>
  <si>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</si>
  <si>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</si>
  <si>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</si>
  <si>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</si>
  <si>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</si>
  <si>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</si>
  <si>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</si>
  <si>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</si>
  <si>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</si>
  <si>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</si>
  <si>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</si>
  <si>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</si>
  <si>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</si>
  <si>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</si>
  <si>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</si>
  <si>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</si>
  <si>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</si>
  <si>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</si>
  <si>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</si>
  <si>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</si>
  <si>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</si>
  <si>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</si>
  <si>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</si>
  <si>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</si>
  <si>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</si>
  <si>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</si>
  <si>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</si>
  <si>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</si>
  <si>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</si>
  <si>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</si>
  <si>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</si>
  <si>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</si>
  <si>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</si>
  <si>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</si>
  <si>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</si>
  <si>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</si>
  <si>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</si>
  <si>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</si>
  <si>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</si>
  <si>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</si>
  <si>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</si>
  <si>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</si>
  <si>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</si>
  <si>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</si>
  <si>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</si>
  <si>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</si>
  <si>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</si>
  <si>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</si>
  <si>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</si>
  <si>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</si>
  <si>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</si>
  <si>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</si>
  <si>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</si>
  <si>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</si>
  <si>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</si>
  <si>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</si>
  <si>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</si>
  <si>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</si>
  <si>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</si>
  <si>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</si>
  <si>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</si>
  <si>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</si>
  <si>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</si>
  <si>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</si>
  <si>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</si>
  <si>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</si>
  <si>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</si>
  <si>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</si>
  <si>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</si>
  <si>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</si>
  <si>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</si>
  <si>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</si>
  <si>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</si>
  <si>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</si>
  <si>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</si>
  <si>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</si>
  <si>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</si>
  <si>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</si>
  <si>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</si>
  <si>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</si>
  <si>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</si>
  <si>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</si>
  <si>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</si>
  <si>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</si>
  <si>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</si>
  <si>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</si>
  <si>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</si>
  <si>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</si>
  <si>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</si>
  <si>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</si>
  <si>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</si>
  <si>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</si>
  <si>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</si>
  <si>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</si>
  <si>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</si>
  <si>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</si>
  <si>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</si>
  <si>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</si>
  <si>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</si>
  <si>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</si>
  <si>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</si>
  <si>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</si>
  <si>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</si>
  <si>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</si>
  <si>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</si>
  <si>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</si>
  <si>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</si>
  <si>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</si>
  <si>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</si>
  <si>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</si>
  <si>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</si>
  <si>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</si>
  <si>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</si>
  <si>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</si>
  <si>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</si>
  <si>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</si>
  <si>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</si>
  <si>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</si>
  <si>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</si>
  <si>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</si>
  <si>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</si>
  <si>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</si>
  <si>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</si>
  <si>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</si>
  <si>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</si>
  <si>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</si>
  <si>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</si>
  <si>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</si>
  <si>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</si>
  <si>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</si>
  <si>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</si>
  <si>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</si>
  <si>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</si>
  <si>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</si>
  <si>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</si>
  <si>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</si>
  <si>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</si>
  <si>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</si>
  <si>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</si>
  <si>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</si>
  <si>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</si>
  <si>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</si>
  <si>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</si>
  <si>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</si>
  <si>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</si>
  <si>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</si>
  <si>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</si>
  <si>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</si>
  <si>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</si>
  <si>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</si>
  <si>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</si>
  <si>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</si>
  <si>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</si>
  <si>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</si>
  <si>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</si>
  <si>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</si>
  <si>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</si>
  <si>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</si>
  <si>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</si>
  <si>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</si>
  <si>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</si>
  <si>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</si>
  <si>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</si>
  <si>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</si>
  <si>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</si>
  <si>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</si>
  <si>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</si>
  <si>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</si>
  <si>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</si>
  <si>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</si>
  <si>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</si>
  <si>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</si>
  <si>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</si>
  <si>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</si>
  <si>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</si>
  <si>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</si>
  <si>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</si>
  <si>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</si>
  <si>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</si>
  <si>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</si>
  <si>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</si>
  <si>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</si>
  <si>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</si>
  <si>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</si>
  <si>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</si>
  <si>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</si>
  <si>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</si>
  <si>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</si>
  <si>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</si>
  <si>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</si>
  <si>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</si>
  <si>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</si>
  <si>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</si>
  <si>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</si>
  <si>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</si>
  <si>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</si>
  <si>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</si>
  <si>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</si>
  <si>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</si>
  <si>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</si>
  <si>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</si>
  <si>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</si>
  <si>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</si>
  <si>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</si>
  <si>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</si>
  <si>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</si>
  <si>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</si>
  <si>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</si>
  <si>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</si>
  <si>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</si>
  <si>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</si>
  <si>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</si>
  <si>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</si>
  <si>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</si>
  <si>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</si>
  <si>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</si>
  <si>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</si>
  <si>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</si>
  <si>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</si>
  <si>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</si>
  <si>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</si>
  <si>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</si>
  <si>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</si>
  <si>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</si>
  <si>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</si>
  <si>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</si>
  <si>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</si>
  <si>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</si>
  <si>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</si>
  <si>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</si>
  <si>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</si>
  <si>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</si>
  <si>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</si>
  <si>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</si>
  <si>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</si>
  <si>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</si>
  <si>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</si>
  <si>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</si>
  <si>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</si>
  <si>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</si>
  <si>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</si>
  <si>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</si>
  <si>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</si>
  <si>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</si>
  <si>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</si>
  <si>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</si>
  <si>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</si>
  <si>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</si>
  <si>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</si>
  <si>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</si>
  <si>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</si>
  <si>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</si>
  <si>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</si>
  <si>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</si>
  <si>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</si>
  <si>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</si>
  <si>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</si>
  <si>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</si>
  <si>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</si>
  <si>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</si>
  <si>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</si>
  <si>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</si>
  <si>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</si>
  <si>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</si>
  <si>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</si>
  <si>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</si>
  <si>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</si>
  <si>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</si>
  <si>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</si>
  <si>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</si>
  <si>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</si>
  <si>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</si>
  <si>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</si>
  <si>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</si>
  <si>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</si>
  <si>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</si>
  <si>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</si>
  <si>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</si>
  <si>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</si>
  <si>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</si>
  <si>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</si>
  <si>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</si>
  <si>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</si>
  <si>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</si>
  <si>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</si>
  <si>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</si>
  <si>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</si>
  <si>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</si>
  <si>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</si>
  <si>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</si>
  <si>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</si>
  <si>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</si>
  <si>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</si>
  <si>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</si>
  <si>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</si>
  <si>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</si>
  <si>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</si>
  <si>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</si>
  <si>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</si>
  <si>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</si>
  <si>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</si>
  <si>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</si>
  <si>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</si>
  <si>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</si>
  <si>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</si>
  <si>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</si>
  <si>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</si>
  <si>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</si>
  <si>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</si>
  <si>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</si>
  <si>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</si>
  <si>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</si>
  <si>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</si>
  <si>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</si>
  <si>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</si>
  <si>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</si>
  <si>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</si>
  <si>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</si>
  <si>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</si>
  <si>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</si>
  <si>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</si>
  <si>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</si>
  <si>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</si>
  <si>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</si>
  <si>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</si>
  <si>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</si>
  <si>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</si>
  <si>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</si>
  <si>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</si>
  <si>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</si>
  <si>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</si>
  <si>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</si>
  <si>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</si>
  <si>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</si>
  <si>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</si>
  <si>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</si>
  <si>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</si>
  <si>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</si>
  <si>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</si>
  <si>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</si>
  <si>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</si>
  <si>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</si>
  <si>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</si>
  <si>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</si>
  <si>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</si>
  <si>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</si>
  <si>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</si>
  <si>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</si>
  <si>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</si>
  <si>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</si>
  <si>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</si>
  <si>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</si>
  <si>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</si>
  <si>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</si>
  <si>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</si>
  <si>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</si>
  <si>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</si>
  <si>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</si>
  <si>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</si>
  <si>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</si>
  <si>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</si>
  <si>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</si>
  <si>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</si>
  <si>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</si>
  <si>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</si>
  <si>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</si>
  <si>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</si>
  <si>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</si>
  <si>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</si>
  <si>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</si>
  <si>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</si>
  <si>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</si>
  <si>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</si>
  <si>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</si>
  <si>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</si>
  <si>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</si>
  <si>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</si>
  <si>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</si>
  <si>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</si>
  <si>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</si>
  <si>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</si>
  <si>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</si>
  <si>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</si>
  <si>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</si>
  <si>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</si>
  <si>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</si>
  <si>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</si>
  <si>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</si>
  <si>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</si>
  <si>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</si>
  <si>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</si>
  <si>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</si>
  <si>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</si>
  <si>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</si>
  <si>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</si>
  <si>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</si>
  <si>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</si>
  <si>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</si>
  <si>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</si>
  <si>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</si>
  <si>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</si>
  <si>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</si>
  <si>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</si>
  <si>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</si>
  <si>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</si>
  <si>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</si>
  <si>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</si>
  <si>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</si>
  <si>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</si>
  <si>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</si>
  <si>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</si>
  <si>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</si>
  <si>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</si>
  <si>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</si>
  <si>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</si>
  <si>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</si>
  <si>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</si>
  <si>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</si>
  <si>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</si>
  <si>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</si>
  <si>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</si>
  <si>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</si>
  <si>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</si>
  <si>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</si>
  <si>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</si>
  <si>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</si>
  <si>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</si>
  <si>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</si>
  <si>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</si>
  <si>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</si>
  <si>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</si>
  <si>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</si>
  <si>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</si>
  <si>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</si>
  <si>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</si>
  <si>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</si>
  <si>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</si>
  <si>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</si>
  <si>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</si>
  <si>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</si>
  <si>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</si>
  <si>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</si>
  <si>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</si>
  <si>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</si>
  <si>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</si>
  <si>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</si>
  <si>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</si>
  <si>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</si>
  <si>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</si>
  <si>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</si>
  <si>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</si>
  <si>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</si>
  <si>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</si>
  <si>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</si>
  <si>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</si>
  <si>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</si>
  <si>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</si>
  <si>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</si>
  <si>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</si>
  <si>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</si>
  <si>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</si>
  <si>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</si>
  <si>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</si>
  <si>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</si>
  <si>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</si>
  <si>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</si>
  <si>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</si>
  <si>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</si>
  <si>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</si>
  <si>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</si>
  <si>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</si>
  <si>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</si>
  <si>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</si>
  <si>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</si>
  <si>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</si>
  <si>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</si>
  <si>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</si>
  <si>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</si>
  <si>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</si>
  <si>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</si>
  <si>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</si>
  <si>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</si>
  <si>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</si>
  <si>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</si>
  <si>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</si>
  <si>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</si>
  <si>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</si>
  <si>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</si>
  <si>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</si>
  <si>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</si>
  <si>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</si>
  <si>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</si>
  <si>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</si>
  <si>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</si>
  <si>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</si>
  <si>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</si>
  <si>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</si>
  <si>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</si>
  <si>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</si>
  <si>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</si>
  <si>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</si>
  <si>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</si>
  <si>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</si>
  <si>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</si>
  <si>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</si>
  <si>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</si>
  <si>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</si>
  <si>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</si>
  <si>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</si>
  <si>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</si>
  <si>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</si>
  <si>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</si>
  <si>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</si>
  <si>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</si>
  <si>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</si>
  <si>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</si>
  <si>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</si>
  <si>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</si>
  <si>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</si>
  <si>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</si>
  <si>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</si>
  <si>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</si>
  <si>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</si>
  <si>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</si>
  <si>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</si>
  <si>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</si>
  <si>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</si>
  <si>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</si>
  <si>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</si>
  <si>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</si>
  <si>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</si>
  <si>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</si>
  <si>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</si>
  <si>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</si>
  <si>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</si>
  <si>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</si>
  <si>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</si>
  <si>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</si>
  <si>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</si>
  <si>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</si>
  <si>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</si>
  <si>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</si>
  <si>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</si>
  <si>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</si>
  <si>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</si>
  <si>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</si>
  <si>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</si>
  <si>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</si>
  <si>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</si>
  <si>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</si>
  <si>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</si>
  <si>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</si>
  <si>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</si>
  <si>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</si>
  <si>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</si>
  <si>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</si>
  <si>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</si>
  <si>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</si>
  <si>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</si>
  <si>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</si>
  <si>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</si>
  <si>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</si>
  <si>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</si>
  <si>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</si>
  <si>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</si>
  <si>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</si>
  <si>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</si>
  <si>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</si>
  <si>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</si>
  <si>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</si>
  <si>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</si>
  <si>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</si>
  <si>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</si>
  <si>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</si>
  <si>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</si>
  <si>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</si>
  <si>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</si>
  <si>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</si>
  <si>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</si>
  <si>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</si>
  <si>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</si>
  <si>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</si>
  <si>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</si>
  <si>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</si>
  <si>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</si>
  <si>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</si>
  <si>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</si>
  <si>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</si>
  <si>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</si>
  <si>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</si>
  <si>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</si>
  <si>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</si>
  <si>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</si>
  <si>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</si>
  <si>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</si>
  <si>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</si>
  <si>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</si>
  <si>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</si>
  <si>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</si>
  <si>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</si>
  <si>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</si>
  <si>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</si>
  <si>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</si>
  <si>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</si>
  <si>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</si>
  <si>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</si>
  <si>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</si>
  <si>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</si>
  <si>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</si>
  <si>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</si>
  <si>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</si>
  <si>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</si>
  <si>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</si>
  <si>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</si>
  <si>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</si>
  <si>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</si>
  <si>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</si>
  <si>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</si>
  <si>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</si>
  <si>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</si>
  <si>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</si>
  <si>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</si>
  <si>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</si>
  <si>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</si>
  <si>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</si>
  <si>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</si>
  <si>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</si>
  <si>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</si>
  <si>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</si>
  <si>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</si>
  <si>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</si>
  <si>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</si>
  <si>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</si>
  <si>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</si>
  <si>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</si>
  <si>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</si>
  <si>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</si>
  <si>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</si>
  <si>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</si>
  <si>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</si>
  <si>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</si>
  <si>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</si>
  <si>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</si>
  <si>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</si>
  <si>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</si>
  <si>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</si>
  <si>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</si>
  <si>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</si>
  <si>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</si>
  <si>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</si>
  <si>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</si>
  <si>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</si>
  <si>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</si>
  <si>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</si>
  <si>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</si>
  <si>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</si>
  <si>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</si>
  <si>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</si>
  <si>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</si>
  <si>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</si>
  <si>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</si>
  <si>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</si>
  <si>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</si>
  <si>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</si>
  <si>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</si>
  <si>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</si>
  <si>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</si>
  <si>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</si>
  <si>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</si>
  <si>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</si>
  <si>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</si>
  <si>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</si>
  <si>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</si>
  <si>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</si>
  <si>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</si>
  <si>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</si>
  <si>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</si>
  <si>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</si>
  <si>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</si>
  <si>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</si>
  <si>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</si>
  <si>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</si>
  <si>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</si>
  <si>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</si>
  <si>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</si>
  <si>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</si>
  <si>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</si>
  <si>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</si>
  <si>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</si>
  <si>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</si>
  <si>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</si>
  <si>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</si>
  <si>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</si>
  <si>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</si>
  <si>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</si>
  <si>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</si>
  <si>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</si>
  <si>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</si>
  <si>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</si>
  <si>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</si>
  <si>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</si>
  <si>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</si>
  <si>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</si>
  <si>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</si>
  <si>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</si>
  <si>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</si>
  <si>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</si>
  <si>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</si>
  <si>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</si>
  <si>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</si>
  <si>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</si>
  <si>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</si>
  <si>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</si>
  <si>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</si>
  <si>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</si>
  <si>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</si>
  <si>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</si>
  <si>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</si>
  <si>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</si>
  <si>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</si>
  <si>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</si>
  <si>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</si>
  <si>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</si>
  <si>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</si>
  <si>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</si>
  <si>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</si>
  <si>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</si>
  <si>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</si>
  <si>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</si>
  <si>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</si>
  <si>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</si>
  <si>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</si>
  <si>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</si>
  <si>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</si>
  <si>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</si>
  <si>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</si>
  <si>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</si>
  <si>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</si>
  <si>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</si>
  <si>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</si>
  <si>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</si>
  <si>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</si>
  <si>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</si>
  <si>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</si>
  <si>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</si>
  <si>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</si>
  <si>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</si>
  <si>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</si>
  <si>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</si>
  <si>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</si>
  <si>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</si>
  <si>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</si>
  <si>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</si>
  <si>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</si>
  <si>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</si>
  <si>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</si>
  <si>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</si>
  <si>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</si>
  <si>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</si>
  <si>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</si>
  <si>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</si>
  <si>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</si>
  <si>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</si>
  <si>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</si>
  <si>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</si>
  <si>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</si>
  <si>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</si>
  <si>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</si>
  <si>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</si>
  <si>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</si>
  <si>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</si>
  <si>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</si>
  <si>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</si>
  <si>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</si>
  <si>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</si>
  <si>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</si>
  <si>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</si>
  <si>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</si>
  <si>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</si>
  <si>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</si>
  <si>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</si>
  <si>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</si>
  <si>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</si>
  <si>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</si>
  <si>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</si>
  <si>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</si>
  <si>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</si>
  <si>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</si>
  <si>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</si>
  <si>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</si>
  <si>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</si>
  <si>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</si>
  <si>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</si>
  <si>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</si>
  <si>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</si>
  <si>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</si>
  <si>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</si>
  <si>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</si>
  <si>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</si>
  <si>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</si>
  <si>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</si>
  <si>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</si>
  <si>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</si>
  <si>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</si>
  <si>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</si>
  <si>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</si>
  <si>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</si>
  <si>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</si>
  <si>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</si>
  <si>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</si>
  <si>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</si>
  <si>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</si>
  <si>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</si>
  <si>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</si>
  <si>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</si>
  <si>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</si>
  <si>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</si>
  <si>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</si>
  <si>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</si>
  <si>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</si>
  <si>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</si>
  <si>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</si>
  <si>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</si>
  <si>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</si>
  <si>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</si>
  <si>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</si>
  <si>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</si>
  <si>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</si>
  <si>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</si>
  <si>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</si>
  <si>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</si>
  <si>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</si>
  <si>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</si>
  <si>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</si>
  <si>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</si>
  <si>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</si>
  <si>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</si>
  <si>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</si>
  <si>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</si>
  <si>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</si>
  <si>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</si>
  <si>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</si>
  <si>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</si>
  <si>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</si>
  <si>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</si>
  <si>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</si>
  <si>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</si>
  <si>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</si>
  <si>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</si>
  <si>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</si>
  <si>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</si>
  <si>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</si>
  <si>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</si>
  <si>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</si>
  <si>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</si>
  <si>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</si>
  <si>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</si>
  <si>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</si>
  <si>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</si>
  <si>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</si>
  <si>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</si>
  <si>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</si>
  <si>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</si>
  <si>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</si>
  <si>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</si>
  <si>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</si>
  <si>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</si>
  <si>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</si>
  <si>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</si>
  <si>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</si>
  <si>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</si>
  <si>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</si>
  <si>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</si>
  <si>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</si>
  <si>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</si>
  <si>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</si>
  <si>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</si>
  <si>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</si>
  <si>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</si>
  <si>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</si>
  <si>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</si>
  <si>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</si>
  <si>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</si>
  <si>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</si>
  <si>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</si>
  <si>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</si>
  <si>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</si>
  <si>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</si>
  <si>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</si>
  <si>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</si>
  <si>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</si>
  <si>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</si>
  <si>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</si>
  <si>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</si>
  <si>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</si>
  <si>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</si>
  <si>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</si>
  <si>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</si>
  <si>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</si>
  <si>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</si>
  <si>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</si>
  <si>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</si>
  <si>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</si>
  <si>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</si>
  <si>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</si>
  <si>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</si>
  <si>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</si>
  <si>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</si>
  <si>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</si>
  <si>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</si>
  <si>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</si>
  <si>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</si>
  <si>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</si>
  <si>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</si>
  <si>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</si>
  <si>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</si>
  <si>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</si>
  <si>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</si>
  <si>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</si>
  <si>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</si>
  <si>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</si>
  <si>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</si>
  <si>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</si>
  <si>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</si>
  <si>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</si>
  <si>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</si>
  <si>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</si>
  <si>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</si>
  <si>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</si>
  <si>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</si>
  <si>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</si>
  <si>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</si>
  <si>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</si>
  <si>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</si>
  <si>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</si>
  <si>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</si>
  <si>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</si>
  <si>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</si>
  <si>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</si>
  <si>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</si>
  <si>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</si>
  <si>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</si>
  <si>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</si>
  <si>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</si>
  <si>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</si>
  <si>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</si>
  <si>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</si>
  <si>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</si>
  <si>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</si>
  <si>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</si>
  <si>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</si>
  <si>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</si>
  <si>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</si>
  <si>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</si>
  <si>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</si>
  <si>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</si>
  <si>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</si>
  <si>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</si>
  <si>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</si>
  <si>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</si>
  <si>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</si>
  <si>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</si>
  <si>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</si>
  <si>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</si>
  <si>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</si>
  <si>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</si>
  <si>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</si>
  <si>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</si>
  <si>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</si>
  <si>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</si>
  <si>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</si>
  <si>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</si>
  <si>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</si>
  <si>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</si>
  <si>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</si>
  <si>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</si>
  <si>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</si>
  <si>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</si>
  <si>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</si>
  <si>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</si>
  <si>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</si>
  <si>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</si>
  <si>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</si>
  <si>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</si>
  <si>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</si>
  <si>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</si>
  <si>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</si>
  <si>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</si>
  <si>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</si>
  <si>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</si>
  <si>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</si>
  <si>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</si>
  <si>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</si>
  <si>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</si>
  <si>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</si>
  <si>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</si>
  <si>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</si>
  <si>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</si>
  <si>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</si>
  <si>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</si>
  <si>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</si>
  <si>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</si>
  <si>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</si>
  <si>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</si>
  <si>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</si>
  <si>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</si>
  <si>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</si>
  <si>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</si>
  <si>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</si>
  <si>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</si>
  <si>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</si>
  <si>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</si>
  <si>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</si>
  <si>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</si>
  <si>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</si>
  <si>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</si>
  <si>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</si>
  <si>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</si>
  <si>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</si>
  <si>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</si>
  <si>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</si>
  <si>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</si>
  <si>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</si>
  <si>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</si>
  <si>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</si>
  <si>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</si>
  <si>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</si>
  <si>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</si>
  <si>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</si>
  <si>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</si>
  <si>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</si>
  <si>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</si>
  <si>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</si>
  <si>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</si>
  <si>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</si>
  <si>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</si>
  <si>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</si>
  <si>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</si>
  <si>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</si>
  <si>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</si>
  <si>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</si>
  <si>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</si>
  <si>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</si>
  <si>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</si>
  <si>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</si>
  <si>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</si>
  <si>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</si>
  <si>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</si>
  <si>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</si>
  <si>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</si>
  <si>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</si>
  <si>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</si>
  <si>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</si>
  <si>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</si>
  <si>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</si>
  <si>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</si>
  <si>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</si>
  <si>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</si>
  <si>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</si>
  <si>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</si>
  <si>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</si>
  <si>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</si>
  <si>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</si>
  <si>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</si>
  <si>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</si>
  <si>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</si>
  <si>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</si>
  <si>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</si>
  <si>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</si>
  <si>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</si>
  <si>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</si>
  <si>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</si>
  <si>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</si>
  <si>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</si>
  <si>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</si>
  <si>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</si>
  <si>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</si>
  <si>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</si>
  <si>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</si>
  <si>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</si>
  <si>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</si>
  <si>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</si>
  <si>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</si>
  <si>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</si>
  <si>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</si>
  <si>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</si>
  <si>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</si>
  <si>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</si>
  <si>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</si>
  <si>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</si>
  <si>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</si>
  <si>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</si>
  <si>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</si>
  <si>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</si>
  <si>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</si>
  <si>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</si>
  <si>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</si>
  <si>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</si>
  <si>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</si>
  <si>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</si>
  <si>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</si>
  <si>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</si>
  <si>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</si>
  <si>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</si>
  <si>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</si>
  <si>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</si>
  <si>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</si>
  <si>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</si>
  <si>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</si>
  <si>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</si>
  <si>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</si>
  <si>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</si>
  <si>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</si>
  <si>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</si>
  <si>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</si>
  <si>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</si>
  <si>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</si>
  <si>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</si>
  <si>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</si>
  <si>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</si>
  <si>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</si>
  <si>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</si>
  <si>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</si>
  <si>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</si>
  <si>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</si>
  <si>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</si>
  <si>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</si>
  <si>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</si>
  <si>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</si>
  <si>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</si>
  <si>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</si>
  <si>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</si>
  <si>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</si>
  <si>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</si>
  <si>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</si>
  <si>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</si>
  <si>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</si>
  <si>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</si>
  <si>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</si>
  <si>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</si>
  <si>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</si>
  <si>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</si>
  <si>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</si>
  <si>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</si>
  <si>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</si>
  <si>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</si>
  <si>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</si>
  <si>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</si>
  <si>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</si>
  <si>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</si>
  <si>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</si>
  <si>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</si>
  <si>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</si>
  <si>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</si>
  <si>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</si>
  <si>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</si>
  <si>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</si>
  <si>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</si>
  <si>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</si>
  <si>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</si>
  <si>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</si>
  <si>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</si>
  <si>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</si>
  <si>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</si>
  <si>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</si>
  <si>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</si>
  <si>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</si>
  <si>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</si>
  <si>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</si>
  <si>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</si>
  <si>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</si>
  <si>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</si>
  <si>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</si>
  <si>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</si>
  <si>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</si>
  <si>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</si>
  <si>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</si>
  <si>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</si>
  <si>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</si>
  <si>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</si>
  <si>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</si>
  <si>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</si>
  <si>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</si>
  <si>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</si>
  <si>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</si>
  <si>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</si>
  <si>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</si>
  <si>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</si>
  <si>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</si>
  <si>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</si>
  <si>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</si>
  <si>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</si>
  <si>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</si>
  <si>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</si>
  <si>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</si>
  <si>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</si>
  <si>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</si>
  <si>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</si>
  <si>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</si>
  <si>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</si>
  <si>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</si>
  <si>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</si>
  <si>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</si>
  <si>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</si>
  <si>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</si>
  <si>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</si>
  <si>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</si>
  <si>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</si>
  <si>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</si>
  <si>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</si>
  <si>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</si>
  <si>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</si>
  <si>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</si>
  <si>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</si>
  <si>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</si>
  <si>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</si>
  <si>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</si>
  <si>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</si>
  <si>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</si>
  <si>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</si>
  <si>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</si>
  <si>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</si>
  <si>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</si>
  <si>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</si>
  <si>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</si>
  <si>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</si>
  <si>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</si>
  <si>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</si>
  <si>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</si>
  <si>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</si>
  <si>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</si>
  <si>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</si>
  <si>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</si>
  <si>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</si>
  <si>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</si>
  <si>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</si>
  <si>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</si>
  <si>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</si>
  <si>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</si>
  <si>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</si>
  <si>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</si>
  <si>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</si>
  <si>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</si>
  <si>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</si>
  <si>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</si>
  <si>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</si>
  <si>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</si>
  <si>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</si>
  <si>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</si>
  <si>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</si>
  <si>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</si>
  <si>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</si>
  <si>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</si>
  <si>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</si>
  <si>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</si>
  <si>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</si>
  <si>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</si>
  <si>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</si>
  <si>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</si>
  <si>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</si>
  <si>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</si>
  <si>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</si>
  <si>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</si>
  <si>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</si>
  <si>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</si>
  <si>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</si>
  <si>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</si>
  <si>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</si>
  <si>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</si>
  <si>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</si>
  <si>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</si>
  <si>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</si>
  <si>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</si>
  <si>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</si>
  <si>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</si>
  <si>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</si>
  <si>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</si>
  <si>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</si>
  <si>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</si>
  <si>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</si>
  <si>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</si>
  <si>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</si>
  <si>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</si>
  <si>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</si>
  <si>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</si>
  <si>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</si>
  <si>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</si>
  <si>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</si>
  <si>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</si>
  <si>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</si>
  <si>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</si>
  <si>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</si>
  <si>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</si>
  <si>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</si>
  <si>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</si>
  <si>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</si>
  <si>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</si>
  <si>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</si>
  <si>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</si>
  <si>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</si>
  <si>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</si>
  <si>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</si>
  <si>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</si>
  <si>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</si>
  <si>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</si>
  <si>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</si>
  <si>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</si>
  <si>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</si>
  <si>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</si>
  <si>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</si>
  <si>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</si>
  <si>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</si>
  <si>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</si>
  <si>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</si>
  <si>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</si>
  <si>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</si>
  <si>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</si>
  <si>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</si>
  <si>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</si>
  <si>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</si>
  <si>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</si>
  <si>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</si>
  <si>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</si>
  <si>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</si>
  <si>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</si>
  <si>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</si>
  <si>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</si>
  <si>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</si>
  <si>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</si>
  <si>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</si>
  <si>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</si>
  <si>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</si>
  <si>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</si>
  <si>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</si>
  <si>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</si>
  <si>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</si>
  <si>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</si>
  <si>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</si>
  <si>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</si>
  <si>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</si>
  <si>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</si>
  <si>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</si>
  <si>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</si>
  <si>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</si>
  <si>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</si>
  <si>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</si>
  <si>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</si>
  <si>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</si>
  <si>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</si>
  <si>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</si>
  <si>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</si>
  <si>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</si>
  <si>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</si>
  <si>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</si>
  <si>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</si>
  <si>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</si>
  <si>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</si>
  <si>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</si>
  <si>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</si>
  <si>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</si>
  <si>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</si>
  <si>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</si>
  <si>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</si>
  <si>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</si>
  <si>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</si>
  <si>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</si>
  <si>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</si>
  <si>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</si>
  <si>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</si>
  <si>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</si>
  <si>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</si>
  <si>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</si>
  <si>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</si>
  <si>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</si>
  <si>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</si>
  <si>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</si>
  <si>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</si>
  <si>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</si>
  <si>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</si>
  <si>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</si>
  <si>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</si>
  <si>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</si>
  <si>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</si>
  <si>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</si>
  <si>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</si>
  <si>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</si>
  <si>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</si>
  <si>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</si>
  <si>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</si>
  <si>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</si>
  <si>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</si>
  <si>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</si>
  <si>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</si>
  <si>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</si>
  <si>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</si>
  <si>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</si>
  <si>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</si>
  <si>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</si>
  <si>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</si>
  <si>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</si>
  <si>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</si>
  <si>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</si>
  <si>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</si>
  <si>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</si>
  <si>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</si>
  <si>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</si>
  <si>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</si>
  <si>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</si>
  <si>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</si>
  <si>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</si>
  <si>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</si>
  <si>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</si>
  <si>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</si>
  <si>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</si>
  <si>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</si>
  <si>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</si>
  <si>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</si>
  <si>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</si>
  <si>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</si>
  <si>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</si>
  <si>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</si>
  <si>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</si>
  <si>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</si>
  <si>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</si>
  <si>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</si>
  <si>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</si>
  <si>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</si>
  <si>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</si>
  <si>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</si>
  <si>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</si>
  <si>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</si>
  <si>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</si>
  <si>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</si>
  <si>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</si>
  <si>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</si>
  <si>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</si>
  <si>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</si>
  <si>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</si>
  <si>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</si>
  <si>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</si>
  <si>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</si>
  <si>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</si>
  <si>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</si>
  <si>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</si>
  <si>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</si>
  <si>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</si>
  <si>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</si>
  <si>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</si>
  <si>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</si>
  <si>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</si>
  <si>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</si>
  <si>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</si>
  <si>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</si>
  <si>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</si>
  <si>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</si>
  <si>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</si>
  <si>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</si>
  <si>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</si>
  <si>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</si>
  <si>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</si>
  <si>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</si>
  <si>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</si>
  <si>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</si>
  <si>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</si>
  <si>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</si>
  <si>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</si>
  <si>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</si>
  <si>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</si>
  <si>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</si>
  <si>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</si>
  <si>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</si>
  <si>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</si>
  <si>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</si>
  <si>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</si>
  <si>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</si>
  <si>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</si>
  <si>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</si>
  <si>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</si>
  <si>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</si>
  <si>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</si>
  <si>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</si>
  <si>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</si>
  <si>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</si>
  <si>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</si>
  <si>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</si>
  <si>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</si>
  <si>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</si>
  <si>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</si>
  <si>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</si>
  <si>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</si>
  <si>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</si>
  <si>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</si>
  <si>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</si>
  <si>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</si>
  <si>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</si>
  <si>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</si>
  <si>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</si>
  <si>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</si>
  <si>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</si>
  <si>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</si>
  <si>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</si>
  <si>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</si>
  <si>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</si>
  <si>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</si>
  <si>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</si>
  <si>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</si>
  <si>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</si>
  <si>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</si>
  <si>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</si>
  <si>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</si>
  <si>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</si>
  <si>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</si>
  <si>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</si>
  <si>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</si>
  <si>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</si>
  <si>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</si>
  <si>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</si>
  <si>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</si>
  <si>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</si>
  <si>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</si>
  <si>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</si>
  <si>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</si>
  <si>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</si>
  <si>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</si>
  <si>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</si>
  <si>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</si>
  <si>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</si>
  <si>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</si>
  <si>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</si>
  <si>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</si>
  <si>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</si>
  <si>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</si>
  <si>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</si>
  <si>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</si>
  <si>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</si>
  <si>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</si>
  <si>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</si>
  <si>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</si>
  <si>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</si>
  <si>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</si>
  <si>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</si>
  <si>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</si>
  <si>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</si>
  <si>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</si>
  <si>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</si>
  <si>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</si>
  <si>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</si>
  <si>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</si>
  <si>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</si>
  <si>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</si>
  <si>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</si>
  <si>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</si>
  <si>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</si>
  <si>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</si>
  <si>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</si>
  <si>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</si>
  <si>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</si>
  <si>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</si>
  <si>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</si>
  <si>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</si>
  <si>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</si>
  <si>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</si>
  <si>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</si>
  <si>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</si>
  <si>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</si>
  <si>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</si>
  <si>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</si>
  <si>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</si>
  <si>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</si>
  <si>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</si>
  <si>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</si>
  <si>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</si>
  <si>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</si>
  <si>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</si>
  <si>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</si>
  <si>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</si>
  <si>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</si>
  <si>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</si>
  <si>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</si>
  <si>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</si>
  <si>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</si>
  <si>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</si>
  <si>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</si>
  <si>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</si>
  <si>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</si>
  <si>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</si>
  <si>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</si>
  <si>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</si>
  <si>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</si>
  <si>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</si>
  <si>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</si>
  <si>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</si>
  <si>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</si>
  <si>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</si>
  <si>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</si>
  <si>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</si>
  <si>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</si>
  <si>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</si>
  <si>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</si>
  <si>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</si>
  <si>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</si>
  <si>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</si>
  <si>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</si>
  <si>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</si>
  <si>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</si>
  <si>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</si>
  <si>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</si>
  <si>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</si>
  <si>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</si>
  <si>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</si>
  <si>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</si>
  <si>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</si>
  <si>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</si>
  <si>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</si>
  <si>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</si>
  <si>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</si>
  <si>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</si>
  <si>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</si>
  <si>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</si>
  <si>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</si>
  <si>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</si>
  <si>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</si>
  <si>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</si>
  <si>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</si>
  <si>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</si>
  <si>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</si>
  <si>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</si>
  <si>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</si>
  <si>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</si>
  <si>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</si>
  <si>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</si>
  <si>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</si>
  <si>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</si>
  <si>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</si>
  <si>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</si>
  <si>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</si>
  <si>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</si>
  <si>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</si>
  <si>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</si>
  <si>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</si>
  <si>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</si>
  <si>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</si>
  <si>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</si>
  <si>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</si>
  <si>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</si>
  <si>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</si>
  <si>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</si>
  <si>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</si>
  <si>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</si>
  <si>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</si>
  <si>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</si>
  <si>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</si>
  <si>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</si>
  <si>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</si>
  <si>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</si>
  <si>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</si>
  <si>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</si>
  <si>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</si>
  <si>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</si>
  <si>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</si>
  <si>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</si>
  <si>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</si>
  <si>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</si>
  <si>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</si>
  <si>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</si>
  <si>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</si>
  <si>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</si>
  <si>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</si>
  <si>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</si>
  <si>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</si>
  <si>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</si>
  <si>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</si>
  <si>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</si>
  <si>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</si>
  <si>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</si>
  <si>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</si>
  <si>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</si>
  <si>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</si>
  <si>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</si>
  <si>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</si>
  <si>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</si>
  <si>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</si>
  <si>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</si>
  <si>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</si>
  <si>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</si>
  <si>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</si>
  <si>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</si>
  <si>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</si>
  <si>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</si>
  <si>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</si>
  <si>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</si>
  <si>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</si>
  <si>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</si>
  <si>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</si>
  <si>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</si>
  <si>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</si>
  <si>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</si>
  <si>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</si>
  <si>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</si>
  <si>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</si>
  <si>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</si>
  <si>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</si>
  <si>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</si>
  <si>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</si>
  <si>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</si>
  <si>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</si>
  <si>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</si>
  <si>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</si>
  <si>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</si>
  <si>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</si>
  <si>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</si>
  <si>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</si>
  <si>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</si>
  <si>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</si>
  <si>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</si>
  <si>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</si>
  <si>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</si>
  <si>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</si>
  <si>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</si>
  <si>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</si>
  <si>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</si>
  <si>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</si>
  <si>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</si>
  <si>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</si>
  <si>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</si>
  <si>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</si>
  <si>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</si>
  <si>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</si>
  <si>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</si>
  <si>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</si>
  <si>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</si>
  <si>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</si>
  <si>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</si>
  <si>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</si>
  <si>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</si>
  <si>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</si>
  <si>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</si>
  <si>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</si>
  <si>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</si>
  <si>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</si>
  <si>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</si>
  <si>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</si>
  <si>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</si>
  <si>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</si>
  <si>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</si>
  <si>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</si>
  <si>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</si>
  <si>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</si>
  <si>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</si>
  <si>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</si>
  <si>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</si>
  <si>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</si>
  <si>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</si>
  <si>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</si>
  <si>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</si>
  <si>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</si>
  <si>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</si>
  <si>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</si>
  <si>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</si>
  <si>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</si>
  <si>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</si>
  <si>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</si>
  <si>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</si>
  <si>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</si>
  <si>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</si>
  <si>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</si>
  <si>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</si>
  <si>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</si>
  <si>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</si>
  <si>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</si>
  <si>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</si>
  <si>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</si>
  <si>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</si>
  <si>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</si>
  <si>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</si>
  <si>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</si>
  <si>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</si>
  <si>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</si>
  <si>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</si>
  <si>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</si>
  <si>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</si>
  <si>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</si>
  <si>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</si>
  <si>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</si>
  <si>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</si>
  <si>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</si>
  <si>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</si>
  <si>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</si>
  <si>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</si>
  <si>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</si>
  <si>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</si>
  <si>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</si>
  <si>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</si>
  <si>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</si>
  <si>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</si>
  <si>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</si>
  <si>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</si>
  <si>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</si>
  <si>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</si>
  <si>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</si>
  <si>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</si>
  <si>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</si>
  <si>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</si>
  <si>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</si>
  <si>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</si>
  <si>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</si>
  <si>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</si>
  <si>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</si>
  <si>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</si>
  <si>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</si>
  <si>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</si>
  <si>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</si>
  <si>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</si>
  <si>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</si>
  <si>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</si>
  <si>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</si>
  <si>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</si>
  <si>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</si>
  <si>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</si>
  <si>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</si>
  <si>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</si>
  <si>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</si>
  <si>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</si>
  <si>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</si>
  <si>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</si>
  <si>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</si>
  <si>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</si>
  <si>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</si>
  <si>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</si>
  <si>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</si>
  <si>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</si>
  <si>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</si>
  <si>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</si>
  <si>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</si>
  <si>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</si>
  <si>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</si>
  <si>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</si>
  <si>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</si>
  <si>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</si>
  <si>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</si>
  <si>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</si>
  <si>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</si>
  <si>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</si>
  <si>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</si>
  <si>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</si>
  <si>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</si>
  <si>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</si>
  <si>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</si>
  <si>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</si>
  <si>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</si>
  <si>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</si>
  <si>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</si>
  <si>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</si>
  <si>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</si>
  <si>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</si>
  <si>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</si>
  <si>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</si>
  <si>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</si>
  <si>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</si>
  <si>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</si>
  <si>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</si>
  <si>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</si>
  <si>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</si>
  <si>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</si>
  <si>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</si>
  <si>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</si>
  <si>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</si>
  <si>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</si>
  <si>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</si>
  <si>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</si>
  <si>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</si>
  <si>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</si>
  <si>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</si>
  <si>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</si>
  <si>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</si>
  <si>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</si>
  <si>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</si>
  <si>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</si>
  <si>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</si>
  <si>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</si>
  <si>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</si>
  <si>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</si>
  <si>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</si>
  <si>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</si>
  <si>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</si>
  <si>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</si>
  <si>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</si>
  <si>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</si>
  <si>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</si>
  <si>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</si>
  <si>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</si>
  <si>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</si>
  <si>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</si>
  <si>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</si>
  <si>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</si>
  <si>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</si>
  <si>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</si>
  <si>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</si>
  <si>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</si>
  <si>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</si>
  <si>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</si>
  <si>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</si>
  <si>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</si>
  <si>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</si>
  <si>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</si>
  <si>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</si>
  <si>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</si>
  <si>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</si>
  <si>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</si>
  <si>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</si>
  <si>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</si>
  <si>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</si>
  <si>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</si>
  <si>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</si>
  <si>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</si>
  <si>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</si>
  <si>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</si>
  <si>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</si>
  <si>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</si>
  <si>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</si>
  <si>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</si>
  <si>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</si>
  <si>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</si>
  <si>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</si>
  <si>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</si>
  <si>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</si>
  <si>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</si>
  <si>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</si>
  <si>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</si>
  <si>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</si>
  <si>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</si>
  <si>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</si>
  <si>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</si>
  <si>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</si>
  <si>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</si>
  <si>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</si>
  <si>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</si>
  <si>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</si>
  <si>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</si>
  <si>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</si>
  <si>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</si>
  <si>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</si>
  <si>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</si>
  <si>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</si>
  <si>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</si>
  <si>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</si>
  <si>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</si>
  <si>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</si>
  <si>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</si>
  <si>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</si>
  <si>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</si>
  <si>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</si>
  <si>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</si>
  <si>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</si>
  <si>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</si>
  <si>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</si>
  <si>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</si>
  <si>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</si>
  <si>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</si>
  <si>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</si>
  <si>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</si>
  <si>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</si>
  <si>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</si>
  <si>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</si>
  <si>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</si>
  <si>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</si>
  <si>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</si>
  <si>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</si>
  <si>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</si>
  <si>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</si>
  <si>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</si>
  <si>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</si>
  <si>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</si>
  <si>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</si>
  <si>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</si>
  <si>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</si>
  <si>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</si>
  <si>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</si>
  <si>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</si>
  <si>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</si>
  <si>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</si>
  <si>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</si>
  <si>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</si>
  <si>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</si>
  <si>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</si>
  <si>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</si>
  <si>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</si>
  <si>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</si>
  <si>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</si>
  <si>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</si>
  <si>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</si>
  <si>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</si>
  <si>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</si>
  <si>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</si>
  <si>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</si>
  <si>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</si>
  <si>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</si>
  <si>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</si>
  <si>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</si>
  <si>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</si>
  <si>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</si>
  <si>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</si>
  <si>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</si>
  <si>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</si>
  <si>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</si>
  <si>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</si>
  <si>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</si>
  <si>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</si>
  <si>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</si>
  <si>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</si>
  <si>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</si>
  <si>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</si>
  <si>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</si>
  <si>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</si>
  <si>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</si>
  <si>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</si>
  <si>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</si>
  <si>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</si>
  <si>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</si>
  <si>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</si>
  <si>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</si>
  <si>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</si>
  <si>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</si>
  <si>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</si>
  <si>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</si>
  <si>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</si>
  <si>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</si>
  <si>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</si>
  <si>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</si>
  <si>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</si>
  <si>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</si>
  <si>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</si>
  <si>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</si>
  <si>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</si>
  <si>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</si>
  <si>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</si>
  <si>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</si>
  <si>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</si>
  <si>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</si>
  <si>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</si>
  <si>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</si>
  <si>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</si>
  <si>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</si>
  <si>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</si>
  <si>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</si>
  <si>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</si>
  <si>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</si>
  <si>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</si>
  <si>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</si>
  <si>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</si>
  <si>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</si>
  <si>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</si>
  <si>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</si>
  <si>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</si>
  <si>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</si>
  <si>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</si>
  <si>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</si>
  <si>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</si>
  <si>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</si>
  <si>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</si>
  <si>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</si>
  <si>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</si>
  <si>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</si>
  <si>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</si>
  <si>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</si>
  <si>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</si>
  <si>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</si>
  <si>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</si>
  <si>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</si>
  <si>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</si>
  <si>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</si>
  <si>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</si>
  <si>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</si>
  <si>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</si>
  <si>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</si>
  <si>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</si>
  <si>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</si>
  <si>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</si>
  <si>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</si>
  <si>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</si>
  <si>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</si>
  <si>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</si>
  <si>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</si>
  <si>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</si>
  <si>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</si>
  <si>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</si>
  <si>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</si>
  <si>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</si>
  <si>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</si>
  <si>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</si>
  <si>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</si>
  <si>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</si>
  <si>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</si>
  <si>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</si>
  <si>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</si>
  <si>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</si>
  <si>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</si>
  <si>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</si>
  <si>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</si>
  <si>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</si>
  <si>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</si>
  <si>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</si>
  <si>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</si>
  <si>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</si>
  <si>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</si>
  <si>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</si>
  <si>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</si>
  <si>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</si>
  <si>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</si>
  <si>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</si>
  <si>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</si>
  <si>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</si>
  <si>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</si>
  <si>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</si>
  <si>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</si>
  <si>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</si>
  <si>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</si>
  <si>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</si>
  <si>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</si>
  <si>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</si>
  <si>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</si>
  <si>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</si>
  <si>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</si>
  <si>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</si>
  <si>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</si>
  <si>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</si>
  <si>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</si>
  <si>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</si>
  <si>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</si>
  <si>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</si>
  <si>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</si>
  <si>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</si>
  <si>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</si>
  <si>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</si>
  <si>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</si>
  <si>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</si>
  <si>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</si>
  <si>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</si>
  <si>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</si>
  <si>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</si>
  <si>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</si>
  <si>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</si>
  <si>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</si>
  <si>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</si>
  <si>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</si>
  <si>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</si>
  <si>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</si>
  <si>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</si>
  <si>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</si>
  <si>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</si>
  <si>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</si>
  <si>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</si>
  <si>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</si>
  <si>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</si>
  <si>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</si>
  <si>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</si>
  <si>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</si>
  <si>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</si>
  <si>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</si>
  <si>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</si>
  <si>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</si>
  <si>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</si>
  <si>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</si>
  <si>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</si>
  <si>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</si>
  <si>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</si>
  <si>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</si>
  <si>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</si>
  <si>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</si>
  <si>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</si>
  <si>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</si>
  <si>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</si>
  <si>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</si>
  <si>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</si>
  <si>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</si>
  <si>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</si>
  <si>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</si>
  <si>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</si>
  <si>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</si>
  <si>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</si>
  <si>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</si>
  <si>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</si>
  <si>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</si>
  <si>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</si>
  <si>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</si>
  <si>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</si>
  <si>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</si>
  <si>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</si>
  <si>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</si>
  <si>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</si>
  <si>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</si>
  <si>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</si>
  <si>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</si>
  <si>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</si>
  <si>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</si>
  <si>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</si>
  <si>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</si>
  <si>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</si>
  <si>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</si>
  <si>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</si>
  <si>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</si>
  <si>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</si>
  <si>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</si>
  <si>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</si>
  <si>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</si>
  <si>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</si>
  <si>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</si>
  <si>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</si>
  <si>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</si>
  <si>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</si>
  <si>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</si>
  <si>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</si>
  <si>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</si>
  <si>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</si>
  <si>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</si>
  <si>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</si>
  <si>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</si>
  <si>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</si>
  <si>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</si>
  <si>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</si>
  <si>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</si>
  <si>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</si>
  <si>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</si>
  <si>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</si>
  <si>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</si>
  <si>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</si>
  <si>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</si>
  <si>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</si>
  <si>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</si>
  <si>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</si>
  <si>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</si>
  <si>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</si>
  <si>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</si>
  <si>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</si>
  <si>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</si>
  <si>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</si>
  <si>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</si>
  <si>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</si>
  <si>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</si>
  <si>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</si>
  <si>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</si>
  <si>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</si>
  <si>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</si>
  <si>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</si>
  <si>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</si>
  <si>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</si>
  <si>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</si>
  <si>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</si>
  <si>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</si>
  <si>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</si>
  <si>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</si>
  <si>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</si>
  <si>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</si>
  <si>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</si>
  <si>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</si>
  <si>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</si>
  <si>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</si>
  <si>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</si>
  <si>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</si>
  <si>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</si>
  <si>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</si>
  <si>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</si>
  <si>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</si>
  <si>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</si>
  <si>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</si>
  <si>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</si>
  <si>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</si>
  <si>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</si>
  <si>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</si>
  <si>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</si>
  <si>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</si>
  <si>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</si>
  <si>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</si>
  <si>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</si>
  <si>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</si>
  <si>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</si>
  <si>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</si>
  <si>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</si>
  <si>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</si>
  <si>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</si>
  <si>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</si>
  <si>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</si>
  <si>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</si>
  <si>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</si>
  <si>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</si>
  <si>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</si>
  <si>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</si>
  <si>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</si>
  <si>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</si>
  <si>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</si>
  <si>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</si>
  <si>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</si>
  <si>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</si>
  <si>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</si>
  <si>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</si>
  <si>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</si>
  <si>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</si>
  <si>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</si>
  <si>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</si>
  <si>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</si>
  <si>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</si>
  <si>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</si>
  <si>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</si>
  <si>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</si>
  <si>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</si>
  <si>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</si>
  <si>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</si>
  <si>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</si>
  <si>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</si>
  <si>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</si>
  <si>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</si>
  <si>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</si>
  <si>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</si>
  <si>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</si>
  <si>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</si>
  <si>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</si>
  <si>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</si>
  <si>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</si>
  <si>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</si>
  <si>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</si>
  <si>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</si>
  <si>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</si>
  <si>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</si>
  <si>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</si>
  <si>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</si>
  <si>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</si>
  <si>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</si>
  <si>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</si>
  <si>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</si>
  <si>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</si>
  <si>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</si>
  <si>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</si>
  <si>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</si>
  <si>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</si>
  <si>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</si>
  <si>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</si>
  <si>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</si>
  <si>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</si>
  <si>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</si>
  <si>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</si>
  <si>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</si>
  <si>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</si>
  <si>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</si>
  <si>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</si>
  <si>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</si>
  <si>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</si>
  <si>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</si>
  <si>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</si>
  <si>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</si>
  <si>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</si>
  <si>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</si>
  <si>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</si>
  <si>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</si>
  <si>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</si>
  <si>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</si>
  <si>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</si>
  <si>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</si>
  <si>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</si>
  <si>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</si>
  <si>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</si>
  <si>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</si>
  <si>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</si>
  <si>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</si>
  <si>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</si>
  <si>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</si>
  <si>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</si>
  <si>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</si>
  <si>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</si>
  <si>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</si>
  <si>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</si>
  <si>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</si>
  <si>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</si>
  <si>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</si>
  <si>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</si>
  <si>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</si>
  <si>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</si>
  <si>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</si>
  <si>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</si>
  <si>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</si>
  <si>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</si>
  <si>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</si>
  <si>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</si>
  <si>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</si>
  <si>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</si>
  <si>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</si>
  <si>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</si>
  <si>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</si>
  <si>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</si>
  <si>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</si>
  <si>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</si>
  <si>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</si>
  <si>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</si>
  <si>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</si>
  <si>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</si>
  <si>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</si>
  <si>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</si>
  <si>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</si>
  <si>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</si>
  <si>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</si>
  <si>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</si>
  <si>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</si>
  <si>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</si>
  <si>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</si>
  <si>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</si>
  <si>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</si>
  <si>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</si>
  <si>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</si>
  <si>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</si>
  <si>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</si>
  <si>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</si>
  <si>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</si>
  <si>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</si>
  <si>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</si>
  <si>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</si>
  <si>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</si>
  <si>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</si>
  <si>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</si>
  <si>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</si>
  <si>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</si>
  <si>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</si>
  <si>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</si>
  <si>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</si>
  <si>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</si>
  <si>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</si>
  <si>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</si>
  <si>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</si>
  <si>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</si>
  <si>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</si>
  <si>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</si>
  <si>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</si>
  <si>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</si>
  <si>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</si>
  <si>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</si>
  <si>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</si>
  <si>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</si>
  <si>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</si>
  <si>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</si>
  <si>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</si>
  <si>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</si>
  <si>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</si>
  <si>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</si>
  <si>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</si>
  <si>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</si>
  <si>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</si>
  <si>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</si>
  <si>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</si>
  <si>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</si>
  <si>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</si>
  <si>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</si>
  <si>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</si>
  <si>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</si>
  <si>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</si>
  <si>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</si>
  <si>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</si>
  <si>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</si>
  <si>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</si>
  <si>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</si>
  <si>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</si>
  <si>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</si>
  <si>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</si>
  <si>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</si>
  <si>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</si>
  <si>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</si>
  <si>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</si>
  <si>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</si>
  <si>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</si>
  <si>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</si>
  <si>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</si>
  <si>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</si>
  <si>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</si>
  <si>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</si>
  <si>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</si>
  <si>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</si>
  <si>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</si>
  <si>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</si>
  <si>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</si>
  <si>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</si>
  <si>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</si>
  <si>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</si>
  <si>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</si>
  <si>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</si>
  <si>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</si>
  <si>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</si>
  <si>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</si>
  <si>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</si>
  <si>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</si>
  <si>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</si>
  <si>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</si>
  <si>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</si>
  <si>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</si>
  <si>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</si>
  <si>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</si>
  <si>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</si>
  <si>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</si>
  <si>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</si>
  <si>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</si>
  <si>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</si>
  <si>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</si>
  <si>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</si>
  <si>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</si>
  <si>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</si>
  <si>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</si>
  <si>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</si>
  <si>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</si>
  <si>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</si>
  <si>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</si>
  <si>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</si>
  <si>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</si>
  <si>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</si>
  <si>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</si>
  <si>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</si>
  <si>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</si>
  <si>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</si>
  <si>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</si>
  <si>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</si>
  <si>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</si>
  <si>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</si>
  <si>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</si>
  <si>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</si>
  <si>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</si>
  <si>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</si>
  <si>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</si>
  <si>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</si>
  <si>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</si>
  <si>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</si>
  <si>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</si>
  <si>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</si>
  <si>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</si>
  <si>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</si>
  <si>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</si>
  <si>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</si>
  <si>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</si>
  <si>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</si>
  <si>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</si>
  <si>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</si>
  <si>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</si>
  <si>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</si>
  <si>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</si>
  <si>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</si>
  <si>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</si>
  <si>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</si>
  <si>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</si>
  <si>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</si>
  <si>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</si>
  <si>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</si>
  <si>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</si>
  <si>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</si>
  <si>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</si>
  <si>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</si>
  <si>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</si>
  <si>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</si>
  <si>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</si>
  <si>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</si>
  <si>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</si>
  <si>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</si>
  <si>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</si>
  <si>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</si>
  <si>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</si>
  <si>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</si>
  <si>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</si>
  <si>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</si>
  <si>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</si>
  <si>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</si>
  <si>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</si>
  <si>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</si>
  <si>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</si>
  <si>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</si>
  <si>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</si>
  <si>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</si>
  <si>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</si>
  <si>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</si>
  <si>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</si>
  <si>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</si>
  <si>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</si>
  <si>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</si>
  <si>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</si>
  <si>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</si>
  <si>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</si>
  <si>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</si>
  <si>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</si>
  <si>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</si>
  <si>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</si>
  <si>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</si>
  <si>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</si>
  <si>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</si>
  <si>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</si>
  <si>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</si>
  <si>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</si>
  <si>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</si>
  <si>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</si>
  <si>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</si>
  <si>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</si>
  <si>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</si>
  <si>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</si>
  <si>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</si>
  <si>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</si>
  <si>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</si>
  <si>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</si>
  <si>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</si>
  <si>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</si>
  <si>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</si>
  <si>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</si>
  <si>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</si>
  <si>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</si>
  <si>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</si>
  <si>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</si>
  <si>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</si>
  <si>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</si>
  <si>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</si>
  <si>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</si>
  <si>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</si>
  <si>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</si>
  <si>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</si>
  <si>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</si>
  <si>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</si>
  <si>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</si>
  <si>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</si>
  <si>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</si>
  <si>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</si>
  <si>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</si>
  <si>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</si>
  <si>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</si>
  <si>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</si>
  <si>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</si>
  <si>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</si>
  <si>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</si>
  <si>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</si>
  <si>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</si>
  <si>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</si>
  <si>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</si>
  <si>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</si>
  <si>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</si>
  <si>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</si>
  <si>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</si>
  <si>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</si>
  <si>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</si>
  <si>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</si>
  <si>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</si>
  <si>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</si>
  <si>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</si>
  <si>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</si>
  <si>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</si>
  <si>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</si>
  <si>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</si>
  <si>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</si>
  <si>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</si>
  <si>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</si>
  <si>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</si>
  <si>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</si>
  <si>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</si>
  <si>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</si>
  <si>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</si>
  <si>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</si>
  <si>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</si>
  <si>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</si>
  <si>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</si>
  <si>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</si>
  <si>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</si>
  <si>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</si>
  <si>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</si>
  <si>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</si>
  <si>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</si>
  <si>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</si>
  <si>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</si>
  <si>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</si>
  <si>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</si>
  <si>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</si>
  <si>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</si>
  <si>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</si>
  <si>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</si>
  <si>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</si>
  <si>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</si>
  <si>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</si>
  <si>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</si>
  <si>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</si>
  <si>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</si>
  <si>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</si>
  <si>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</si>
  <si>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</si>
  <si>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</si>
  <si>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</si>
  <si>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</si>
  <si>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</si>
  <si>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</si>
  <si>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</si>
  <si>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</si>
  <si>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</si>
  <si>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</si>
  <si>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</si>
  <si>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</si>
  <si>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</si>
  <si>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</si>
  <si>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</si>
  <si>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</si>
  <si>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</si>
  <si>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</si>
  <si>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</si>
  <si>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</si>
  <si>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</si>
  <si>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</si>
  <si>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</si>
  <si>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</si>
  <si>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</si>
  <si>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</si>
  <si>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</si>
  <si>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</si>
  <si>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</si>
  <si>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</si>
  <si>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</si>
  <si>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</si>
  <si>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</si>
  <si>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</si>
  <si>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</si>
  <si>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</si>
  <si>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</si>
  <si>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</si>
  <si>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</si>
  <si>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</si>
  <si>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</si>
  <si>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</si>
  <si>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</si>
  <si>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</si>
  <si>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</si>
  <si>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</si>
  <si>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</si>
  <si>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</si>
  <si>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</si>
  <si>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</si>
  <si>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</si>
  <si>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</si>
  <si>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</si>
  <si>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</si>
  <si>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</si>
  <si>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</si>
  <si>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</si>
  <si>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</si>
  <si>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</si>
  <si>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</si>
  <si>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</si>
  <si>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</si>
  <si>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</si>
  <si>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</si>
  <si>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</si>
  <si>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</si>
  <si>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</si>
  <si>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</si>
  <si>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</si>
  <si>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</si>
  <si>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</si>
  <si>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</si>
  <si>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</si>
  <si>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</si>
  <si>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</si>
  <si>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</si>
  <si>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</si>
  <si>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</si>
  <si>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</si>
  <si>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</si>
  <si>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</si>
  <si>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</si>
  <si>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</si>
  <si>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</si>
  <si>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</si>
  <si>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</si>
  <si>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</si>
  <si>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</si>
  <si>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</si>
  <si>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</si>
  <si>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</si>
  <si>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</si>
  <si>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</si>
  <si>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</si>
  <si>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</si>
  <si>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</si>
  <si>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</si>
  <si>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</si>
  <si>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</si>
  <si>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</si>
  <si>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</si>
  <si>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</si>
  <si>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</si>
  <si>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</si>
  <si>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</si>
  <si>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</si>
  <si>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</si>
  <si>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</si>
  <si>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</si>
  <si>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</si>
  <si>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</si>
  <si>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</si>
  <si>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</si>
  <si>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</si>
  <si>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</si>
  <si>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</si>
  <si>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</si>
  <si>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</si>
  <si>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</si>
  <si>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</si>
  <si>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</si>
  <si>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</si>
  <si>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</si>
  <si>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</si>
  <si>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</si>
  <si>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</si>
  <si>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</si>
  <si>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</si>
  <si>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</si>
  <si>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</si>
  <si>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</si>
  <si>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</si>
  <si>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</si>
  <si>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</si>
  <si>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</si>
  <si>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</si>
  <si>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</si>
  <si>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</si>
  <si>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</si>
  <si>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</si>
  <si>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</si>
  <si>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</si>
  <si>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</si>
  <si>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</si>
  <si>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</si>
  <si>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</si>
  <si>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</si>
  <si>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</si>
  <si>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</si>
  <si>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</si>
  <si>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</si>
  <si>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</si>
  <si>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</si>
  <si>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</si>
  <si>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</si>
  <si>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</si>
  <si>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</si>
  <si>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</si>
  <si>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</si>
  <si>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</si>
  <si>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</si>
  <si>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</si>
  <si>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</si>
  <si>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</si>
  <si>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</si>
  <si>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</si>
  <si>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</si>
  <si>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</si>
  <si>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</si>
  <si>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</si>
  <si>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 xml:space="preserve"> PCM-20250215-00000830 </t>
  </si>
  <si>
    <t>LTE site still down and  site located in aramco area access issue need special permission</t>
  </si>
  <si>
    <t>PCM-20251030-00001958</t>
  </si>
  <si>
    <t xml:space="preserve"> Access issue site located in Tourist village and access during day time and Issue escalated to SMT </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</si>
  <si>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</si>
  <si>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</si>
  <si>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</si>
  <si>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</si>
  <si>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</si>
  <si>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</si>
  <si>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PCM-20251101-00000104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</si>
</sst>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11"/>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0" fontId="34" fillId="0" borderId="0" xfId="0" applyFont="1"/>
    <xf numFmtId="22" fontId="0" fillId="0" borderId="0" xfId="0" applyNumberForma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28" totalsRowShown="0" headerRowDxfId="174" dataDxfId="173" headerRowBorderDxfId="171" tableBorderDxfId="172" totalsRowBorderDxfId="170">
  <autoFilter ref="A1:L128"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64" totalsRowShown="0" headerRowDxfId="157" dataDxfId="156" headerRowBorderDxfId="154" tableBorderDxfId="155" totalsRowBorderDxfId="153">
  <autoFilter ref="A1:CJ164"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2" totalsRowShown="0" headerRowDxfId="64" dataDxfId="63" headerRowBorderDxfId="61" tableBorderDxfId="62">
  <autoFilter ref="A1:L109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27" totalsRowShown="0" headerRowDxfId="48" dataDxfId="47" headerRowBorderDxfId="45" tableBorderDxfId="46" totalsRowBorderDxfId="44">
  <autoFilter ref="A1:L127"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1" totalsRowShown="0" headerRowDxfId="31" dataDxfId="30" headerRowBorderDxfId="28" tableBorderDxfId="29">
  <autoFilter ref="A1:L391"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35" totalsRowShown="0" headerRowDxfId="15" dataDxfId="14" headerRowBorderDxfId="12" tableBorderDxfId="13">
  <autoFilter ref="A1:L35"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28"/>
  <sheetViews>
    <sheetView workbookViewId="0">
      <selection activeCell="G2" sqref="G2"/>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13.69921875" style="50" bestFit="1"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299.14097951388976</v>
      </c>
      <c r="H2" s="78">
        <v>45662.943402777775</v>
      </c>
      <c r="I2" s="61" t="str">
        <f>IFERROR(VLOOKUP(D2,DB!A:F,6,0),"")</f>
        <v>Generator-SG</v>
      </c>
      <c r="J2" s="61" t="str">
        <f>IFERROR(VLOOKUP(D2,DB!A:G,7,0),"")</f>
        <v>Dead</v>
      </c>
      <c r="K2" s="69" t="s">
        <v>39022</v>
      </c>
      <c r="L2" s="67" t="str">
        <f>IFERROR(VLOOKUP(D2,DB!A:I,9,0),"")</f>
        <v>Latis</v>
      </c>
    </row>
    <row r="3" spans="1:15" ht="15" customHeight="1">
      <c r="A3" s="133"/>
      <c r="B3" s="134" t="str">
        <f>IFERROR(VLOOKUP(D4,DB!A:K,11,0),"")</f>
        <v/>
      </c>
      <c r="C3" s="134"/>
      <c r="D3" s="134"/>
      <c r="E3" s="135"/>
      <c r="F3" s="136"/>
      <c r="G3" s="137">
        <f ca="1">IFERROR(NOW()-F3,"")</f>
        <v>45962.089405439816</v>
      </c>
      <c r="H3" s="136"/>
      <c r="I3" s="134" t="str">
        <f>IFERROR(VLOOKUP(D4,DB!A:F,6,0),"")</f>
        <v/>
      </c>
      <c r="J3" s="134" t="str">
        <f>IFERROR(VLOOKUP(D4,DB!A:G,7,0),"")</f>
        <v/>
      </c>
      <c r="K3" s="138"/>
      <c r="L3" s="139" t="str">
        <f>IFERROR(VLOOKUP(D4,DB!A:I,9,0),"")</f>
        <v/>
      </c>
    </row>
    <row r="4" spans="1:15" ht="15" customHeight="1">
      <c r="A4" s="133"/>
      <c r="B4" s="134" t="str">
        <f>IFERROR(VLOOKUP(#REF!,DB!A:K,11,0),"")</f>
        <v/>
      </c>
      <c r="C4" s="134"/>
      <c r="D4" s="134"/>
      <c r="E4" s="135"/>
      <c r="F4" s="136"/>
      <c r="G4" s="137">
        <f ca="1">IFERROR(NOW()-F4,"")</f>
        <v>45962.089405439816</v>
      </c>
      <c r="H4" s="136"/>
      <c r="I4" s="134" t="str">
        <f>IFERROR(VLOOKUP(#REF!,DB!A:F,6,0),"")</f>
        <v/>
      </c>
      <c r="J4" s="134" t="str">
        <f>IFERROR(VLOOKUP(#REF!,DB!A:G,7,0),"")</f>
        <v/>
      </c>
      <c r="K4" s="138"/>
      <c r="L4" s="139" t="str">
        <f>IFERROR(VLOOKUP(#REF!,DB!A:I,9,0),"")</f>
        <v/>
      </c>
    </row>
    <row r="5" spans="1:15" ht="15" customHeight="1">
      <c r="A5" s="133"/>
      <c r="B5" s="134" t="str">
        <f>IFERROR(VLOOKUP(D5,DB!A:K,11,0),"")</f>
        <v/>
      </c>
      <c r="C5" s="134"/>
      <c r="D5" s="134"/>
      <c r="E5" s="135"/>
      <c r="F5" s="136"/>
      <c r="G5" s="137">
        <f ca="1">IFERROR(NOW()-F5,"")</f>
        <v>45962.089405439816</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45962.089405439816</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45962.089405439816</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45962.089405439816</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45962.089405439816</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45962.089405439816</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45962.089405439816</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45962.089405439816</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45962.089405439816</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45962.089405439816</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45962.089405439816</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45962.089405439816</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45962.089405439816</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45962.089405439816</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45962.089405439816</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45962.089405439816</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45962.089405439816</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45962.089405439816</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45962.089405439816</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45962.089405439816</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45962.089405439816</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45962.089405439816</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45962.089405439816</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45962.089405439816</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45962.089405439816</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45962.089405439816</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45962.089405439816</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45962.089405439816</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45962.089405439816</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45962.089405439816</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45962.089405439816</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45962.089405439816</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45962.089405439816</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45962.089405439816</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45962.089405439816</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45962.089405439816</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45962.089405439816</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45962.089405439816</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45962.089405439816</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45962.089405439816</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45962.089405439816</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45962.089405439816</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45962.089405439816</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45962.089405439816</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45962.089405439816</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45962.089405439816</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45962.089405439816</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45962.089405439816</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45962.089405439816</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45962.089405439816</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45962.089405439816</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45962.089405439816</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45962.089405439816</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45962.089405439816</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45962.089405439816</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45962.089405439816</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45962.089405439816</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45962.089405439816</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45962.089405439816</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45962.089405439816</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45962.089405439816</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45962.089405439816</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45962.089405439816</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45962.089405439816</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45962.089405439816</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45962.089405439816</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45962.089405439816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45962.089405439816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45962.089405439816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45962.089405439816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45962.089405439816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45962.089405439816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45962.089405439816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45962.089405439816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45962.089405439816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45962.089405439816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45962.089405439816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45962.089405439816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45962.089405439816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45962.089405439816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45962.089405439816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45962.089405439816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45962.089405439816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45962.089405439816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45962.089405439816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45962.089405439816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45962.089405439816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45962.089405439816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45962.089405439816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45962.089405439816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45962.089405439816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45962.089405439816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45962.089405439816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45962.089405439816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45962.089405439816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45962.089405439816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45962.089405439816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45962.089405439816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45962.089405439816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45962.089405439816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45962.089405439816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45962.089405439816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45962.089405439816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45962.089405439816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45962.089405439816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45962.089405439816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45962.089405439816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45962.089405439816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45962.089405439816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45962.089405439816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45962.089405439816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45962.089405439816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45962.089405439816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45962.089405439816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45962.089405439816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45962.089405439816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45962.089405439816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45962.089405439816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45962.089405439816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45962.089405439816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45962.089405439816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45962.089405439816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45962.089405439816</v>
      </c>
      <c r="H127" s="136"/>
      <c r="I127" s="134" t="str">
        <f>IFERROR(VLOOKUP(D127,DB!A:F,6,0),"")</f>
        <v/>
      </c>
      <c r="J127" s="134" t="str">
        <f>IFERROR(VLOOKUP(D127,DB!A:G,7,0),"")</f>
        <v/>
      </c>
      <c r="K127" s="138"/>
      <c r="L127" s="139" t="str">
        <f>IFERROR(VLOOKUP(D127,DB!A:I,9,0),"")</f>
        <v/>
      </c>
    </row>
    <row r="128" spans="1:12" ht="15" customHeight="1">
      <c r="A128" s="145"/>
      <c r="B128" s="146" t="str">
        <f>IFERROR(VLOOKUP(D128,DB!A:K,11,0),"")</f>
        <v/>
      </c>
      <c r="C128" s="146"/>
      <c r="D128" s="146"/>
      <c r="E128" s="147"/>
      <c r="F128" s="148"/>
      <c r="G128" s="149">
        <f ca="1">IFERROR(NOW()-F128,"")</f>
        <v>45962.089405439816</v>
      </c>
      <c r="H128" s="148"/>
      <c r="I128" s="146" t="str">
        <f>IFERROR(VLOOKUP(D128,DB!A:F,6,0),"")</f>
        <v/>
      </c>
      <c r="J128" s="146" t="str">
        <f>IFERROR(VLOOKUP(D128,DB!A:G,7,0),"")</f>
        <v/>
      </c>
      <c r="K128" s="150"/>
      <c r="L128" s="151" t="str">
        <f>IFERROR(VLOOKUP(D128,DB!A:I,9,0),"")</f>
        <v/>
      </c>
    </row>
  </sheetData>
  <customSheetViews>
    <customSheetView guid="{F6042A99-DD27-4453-835D-0834D95730CC}" filter="1" showAutoFilter="1">
      <pageMargins left="0" right="0" top="0" bottom="0" header="0" footer="0"/>
      <autoFilter ref="B1:M1" xr:uid="{A78C0F32-0850-427C-B3D2-7E12858545CE}"/>
    </customSheetView>
  </customSheetViews>
  <dataValidations count="2">
    <dataValidation allowBlank="1" showInputMessage="1" showErrorMessage="1" sqref="E1" xr:uid="{5DBA255D-CDD9-49FB-AD3C-AF70AB4EE696}"/>
    <dataValidation type="list" allowBlank="1" showInputMessage="1" showErrorMessage="1" sqref="E2:E128"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64"/>
  <sheetViews>
    <sheetView workbookViewId="0">
      <selection activeCell="A5" sqref="A5:XFD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3.09765625" style="73" bestFit="1" customWidth="1"/>
    <col min="8" max="8" width="14.796875" style="74" customWidth="1"/>
    <col min="9" max="9" width="10.5" style="71" customWidth="1"/>
    <col min="10" max="10" width="14.69921875" style="7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39023</v>
      </c>
      <c r="N1" s="90" t="s">
        <v>39024</v>
      </c>
      <c r="O1" s="90" t="s">
        <v>39025</v>
      </c>
      <c r="P1" s="90" t="s">
        <v>39026</v>
      </c>
      <c r="Q1" s="90" t="s">
        <v>39027</v>
      </c>
      <c r="R1" s="90" t="s">
        <v>39028</v>
      </c>
      <c r="S1" s="90" t="s">
        <v>39029</v>
      </c>
      <c r="T1" s="90" t="s">
        <v>39030</v>
      </c>
      <c r="U1" s="90" t="s">
        <v>39031</v>
      </c>
      <c r="V1" s="90" t="s">
        <v>39032</v>
      </c>
      <c r="W1" s="90" t="s">
        <v>39033</v>
      </c>
      <c r="X1" s="90" t="s">
        <v>39034</v>
      </c>
      <c r="Y1" s="90" t="s">
        <v>39035</v>
      </c>
      <c r="Z1" s="90" t="s">
        <v>39036</v>
      </c>
      <c r="AA1" s="90" t="s">
        <v>39037</v>
      </c>
      <c r="AB1" s="90" t="s">
        <v>39038</v>
      </c>
      <c r="AC1" s="90" t="s">
        <v>39039</v>
      </c>
      <c r="AD1" s="90" t="s">
        <v>39040</v>
      </c>
      <c r="AE1" s="90" t="s">
        <v>39041</v>
      </c>
      <c r="AF1" s="90" t="s">
        <v>39042</v>
      </c>
      <c r="AG1" s="90" t="s">
        <v>39043</v>
      </c>
      <c r="AH1" s="90" t="s">
        <v>39044</v>
      </c>
      <c r="AI1" s="90" t="s">
        <v>39045</v>
      </c>
      <c r="AJ1" s="90" t="s">
        <v>39046</v>
      </c>
      <c r="AK1" s="90" t="s">
        <v>39047</v>
      </c>
      <c r="AL1" s="90" t="s">
        <v>39048</v>
      </c>
      <c r="AM1" s="90" t="s">
        <v>39049</v>
      </c>
      <c r="AN1" s="90" t="s">
        <v>39050</v>
      </c>
      <c r="AO1" s="90" t="s">
        <v>39051</v>
      </c>
      <c r="AP1" s="90" t="s">
        <v>39052</v>
      </c>
      <c r="AQ1" s="90" t="s">
        <v>39053</v>
      </c>
      <c r="AR1" s="90" t="s">
        <v>39054</v>
      </c>
      <c r="AS1" s="90" t="s">
        <v>39055</v>
      </c>
      <c r="AT1" s="90" t="s">
        <v>39056</v>
      </c>
      <c r="AU1" s="90" t="s">
        <v>39057</v>
      </c>
      <c r="AV1" s="90" t="s">
        <v>39058</v>
      </c>
      <c r="AW1" s="90" t="s">
        <v>39059</v>
      </c>
      <c r="AX1" s="90" t="s">
        <v>39060</v>
      </c>
      <c r="AY1" s="90" t="s">
        <v>39061</v>
      </c>
      <c r="AZ1" s="90" t="s">
        <v>39062</v>
      </c>
      <c r="BA1" s="90" t="s">
        <v>39063</v>
      </c>
      <c r="BB1" s="90" t="s">
        <v>39064</v>
      </c>
      <c r="BC1" s="90" t="s">
        <v>39065</v>
      </c>
      <c r="BD1" s="90" t="s">
        <v>39066</v>
      </c>
      <c r="BE1" s="90" t="s">
        <v>39067</v>
      </c>
      <c r="BF1" s="90" t="s">
        <v>39068</v>
      </c>
      <c r="BG1" s="90" t="s">
        <v>39069</v>
      </c>
      <c r="BH1" s="90" t="s">
        <v>39070</v>
      </c>
      <c r="BI1" s="90" t="s">
        <v>39071</v>
      </c>
      <c r="BJ1" s="90" t="s">
        <v>39072</v>
      </c>
      <c r="BK1" s="90" t="s">
        <v>39073</v>
      </c>
      <c r="BL1" s="90" t="s">
        <v>39074</v>
      </c>
      <c r="BM1" s="90" t="s">
        <v>39075</v>
      </c>
      <c r="BN1" s="90" t="s">
        <v>39076</v>
      </c>
      <c r="BO1" s="90" t="s">
        <v>39077</v>
      </c>
      <c r="BP1" s="90" t="s">
        <v>39078</v>
      </c>
      <c r="BQ1" s="90" t="s">
        <v>39079</v>
      </c>
      <c r="BR1" s="90" t="s">
        <v>39080</v>
      </c>
      <c r="BS1" s="90" t="s">
        <v>39081</v>
      </c>
      <c r="BT1" s="90" t="s">
        <v>39082</v>
      </c>
      <c r="BU1" s="90" t="s">
        <v>39083</v>
      </c>
      <c r="BV1" s="90" t="s">
        <v>39084</v>
      </c>
      <c r="BW1" s="90" t="s">
        <v>39085</v>
      </c>
      <c r="BX1" s="90" t="s">
        <v>39086</v>
      </c>
      <c r="BY1" s="90" t="s">
        <v>39087</v>
      </c>
      <c r="BZ1" s="90" t="s">
        <v>39088</v>
      </c>
      <c r="CA1" s="90" t="s">
        <v>39089</v>
      </c>
      <c r="CB1" s="90" t="s">
        <v>39090</v>
      </c>
      <c r="CC1" s="90" t="s">
        <v>39091</v>
      </c>
      <c r="CD1" s="90" t="s">
        <v>39092</v>
      </c>
      <c r="CE1" s="90" t="s">
        <v>39093</v>
      </c>
      <c r="CF1" s="90" t="s">
        <v>39094</v>
      </c>
      <c r="CG1" s="90" t="s">
        <v>39095</v>
      </c>
      <c r="CH1" s="90" t="s">
        <v>39096</v>
      </c>
      <c r="CI1" s="90" t="s">
        <v>39097</v>
      </c>
      <c r="CJ1" s="90" t="s">
        <v>39098</v>
      </c>
    </row>
    <row r="2" spans="1:88" s="70" customFormat="1" ht="31.5" customHeight="1">
      <c r="A2" s="63" t="s">
        <v>39099</v>
      </c>
      <c r="B2" s="63" t="s">
        <v>27</v>
      </c>
      <c r="C2" s="63">
        <v>1</v>
      </c>
      <c r="D2" s="63" t="s">
        <v>19542</v>
      </c>
      <c r="E2" s="87" t="s">
        <v>39100</v>
      </c>
      <c r="F2" s="76">
        <v>45322.056979166664</v>
      </c>
      <c r="G2" s="77" t="s">
        <v>39101</v>
      </c>
      <c r="H2" s="89">
        <v>45322.050729166665</v>
      </c>
      <c r="I2" s="63" t="s">
        <v>88</v>
      </c>
      <c r="J2" s="63" t="s">
        <v>65</v>
      </c>
      <c r="K2" s="88" t="s">
        <v>39102</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39103</v>
      </c>
      <c r="B3" s="63" t="str">
        <f>IFERROR(VLOOKUP(D3,DB!A:K,11,0),"")</f>
        <v>R2</v>
      </c>
      <c r="C3" s="63">
        <v>1</v>
      </c>
      <c r="D3" s="63" t="s">
        <v>25643</v>
      </c>
      <c r="E3" s="87" t="s">
        <v>39021</v>
      </c>
      <c r="F3" s="76">
        <v>45824.999837962961</v>
      </c>
      <c r="G3" s="77">
        <f ca="1">IFERROR(NOW()-F3,"-")</f>
        <v>137.08956747685443</v>
      </c>
      <c r="H3" s="76">
        <v>45824.993587962963</v>
      </c>
      <c r="I3" s="63" t="str">
        <f>IFERROR(VLOOKUP(D3,DB!A:F,6,0),"")</f>
        <v>Generator-SG</v>
      </c>
      <c r="J3" s="63" t="str">
        <f>IFERROR(VLOOKUP(D3,DB!A:G,7,0),"")</f>
        <v>Good</v>
      </c>
      <c r="K3" s="88" t="s">
        <v>39104</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39105</v>
      </c>
      <c r="B4" s="18" t="str">
        <f>IFERROR(VLOOKUP(D4,DB!A:K,11,0),"")</f>
        <v>R2</v>
      </c>
      <c r="C4" s="18">
        <v>1</v>
      </c>
      <c r="D4" s="18" t="s">
        <v>27532</v>
      </c>
      <c r="E4" s="114" t="s">
        <v>39100</v>
      </c>
      <c r="F4" s="115">
        <v>45958.742083333331</v>
      </c>
      <c r="G4" s="116">
        <f ca="1">IFERROR(NOW()-F4,"-")</f>
        <v>3.3473221064850804</v>
      </c>
      <c r="H4" s="115">
        <v>45958.649699074071</v>
      </c>
      <c r="I4" s="18" t="str">
        <f>IFERROR(VLOOKUP(D4,DB!A:F,6,0),"")</f>
        <v>Generator-SG</v>
      </c>
      <c r="J4" s="18" t="str">
        <f>IFERROR(VLOOKUP(D4,DB!A:G,7,0),"")</f>
        <v>Dead</v>
      </c>
      <c r="K4" s="19" t="s">
        <v>39106</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45962.089405439816</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45962.089405439816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45962.089405439816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9"/>
      <c r="E8" s="114"/>
      <c r="F8" s="115"/>
      <c r="G8" s="116">
        <f ca="1">IFERROR(NOW()-F8,"-")</f>
        <v>45962.089405439816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45962.089405439816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45962.089405439816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45962.089405439816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45962.089405439816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45962.089405439816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45962.089405439816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45962.089405439816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45962.089405439816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45962.089405439816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45962.089405439816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45962.089405439816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61"/>
      <c r="B20" s="162" t="str">
        <f>IFERROR(VLOOKUP(D20,DB!A:K,11,0),"")</f>
        <v/>
      </c>
      <c r="C20" s="162"/>
      <c r="D20" s="162"/>
      <c r="E20" s="163"/>
      <c r="F20" s="164"/>
      <c r="G20" s="165">
        <f ca="1">IFERROR(NOW()-F20,"-")</f>
        <v>45962.089405439816</v>
      </c>
      <c r="H20" s="164"/>
      <c r="I20" s="162" t="str">
        <f>IFERROR(VLOOKUP(D20,DB!A:F,6,0),"")</f>
        <v/>
      </c>
      <c r="J20" s="162" t="str">
        <f>IFERROR(VLOOKUP(D20,DB!A:G,7,0),"")</f>
        <v/>
      </c>
      <c r="K20" s="166"/>
      <c r="L20" s="162" t="str">
        <f>IFERROR(VLOOKUP(D20,DB!A:I,9,0),"")</f>
        <v/>
      </c>
      <c r="M20" s="162"/>
      <c r="N20" s="162"/>
      <c r="O20" s="162"/>
      <c r="P20" s="162"/>
      <c r="Q20" s="162"/>
      <c r="R20" s="162"/>
      <c r="S20" s="162"/>
      <c r="T20" s="162"/>
      <c r="U20" s="162"/>
      <c r="V20" s="162"/>
      <c r="W20" s="162"/>
      <c r="X20" s="162"/>
      <c r="Y20" s="162"/>
      <c r="Z20" s="162"/>
      <c r="AA20" s="162"/>
      <c r="AB20" s="162"/>
      <c r="AC20" s="162"/>
      <c r="AD20" s="162"/>
      <c r="AE20" s="162"/>
      <c r="AF20" s="162"/>
      <c r="AG20" s="162"/>
      <c r="AH20" s="162"/>
      <c r="AI20" s="162"/>
      <c r="AJ20" s="162"/>
      <c r="AK20" s="162"/>
      <c r="AL20" s="162"/>
      <c r="AM20" s="162"/>
      <c r="AN20" s="162"/>
      <c r="AO20" s="162"/>
      <c r="AP20" s="162"/>
      <c r="AQ20" s="162"/>
      <c r="AR20" s="162"/>
      <c r="AS20" s="162"/>
      <c r="AT20" s="162"/>
      <c r="AU20" s="162"/>
      <c r="AV20" s="162"/>
      <c r="AW20" s="162"/>
      <c r="AX20" s="162"/>
      <c r="AY20" s="162"/>
      <c r="AZ20" s="162"/>
      <c r="BA20" s="162"/>
      <c r="BB20" s="162"/>
      <c r="BC20" s="162"/>
      <c r="BD20" s="162"/>
      <c r="BE20" s="162"/>
      <c r="BF20" s="162"/>
      <c r="BG20" s="162"/>
      <c r="BH20" s="162"/>
      <c r="BI20" s="162"/>
      <c r="BJ20" s="162"/>
      <c r="BK20" s="162"/>
      <c r="BL20" s="162"/>
      <c r="BM20" s="162"/>
      <c r="BN20" s="162"/>
      <c r="BO20" s="162"/>
      <c r="BP20" s="162"/>
      <c r="BQ20" s="162"/>
      <c r="BR20" s="162"/>
      <c r="BS20" s="162"/>
      <c r="BT20" s="162"/>
      <c r="BU20" s="162"/>
      <c r="BV20" s="162"/>
      <c r="BW20" s="162"/>
      <c r="BX20" s="162"/>
      <c r="BY20" s="162"/>
      <c r="BZ20" s="162"/>
      <c r="CA20" s="162"/>
      <c r="CB20" s="162"/>
      <c r="CC20" s="162"/>
      <c r="CD20" s="162"/>
      <c r="CE20" s="162"/>
      <c r="CF20" s="162"/>
      <c r="CG20" s="162"/>
      <c r="CH20" s="162"/>
      <c r="CI20" s="162"/>
      <c r="CJ20" s="167"/>
    </row>
    <row r="21" spans="1:88" ht="31.5" customHeight="1">
      <c r="A21" s="113"/>
      <c r="B21" s="18" t="str">
        <f>IFERROR(VLOOKUP(D21,DB!A:K,11,0),"")</f>
        <v/>
      </c>
      <c r="C21" s="18"/>
      <c r="D21" s="18"/>
      <c r="E21" s="114"/>
      <c r="F21" s="115"/>
      <c r="G21" s="116">
        <f ca="1">IFERROR(NOW()-F21,"-")</f>
        <v>45962.089405439816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45962.089405439816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45962.089405439816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45962.089405439816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45962.089405439816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45962.089405439816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45962.089405439816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45962.089405439816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45962.089405439816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45962.089405439816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45962.089405439816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45962.089405439816</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45962.089405439816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45962.089405439816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45962.089405439816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45962.089405439816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45962.089405439816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45962.089405439816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45962.089405439816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45962.089405439816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45962.089405439816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45962.089405439816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45962.089405439816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45962.089405439816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45962.089405439816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45962.089405439816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45962.089405439816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45962.089405439816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45962.089405439816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45962.089405439816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45962.089405439816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45962.089405439816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45962.089405439816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45962.089405439816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45962.089405439816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45962.089405439816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45962.089405439816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45962.089405439816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45962.089405439816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45962.089405439816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45962.089405439816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45962.089405439816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45962.089405439816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45962.089405439816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45962.089405439816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45962.089405439816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45962.089405439816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45962.089405439816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45962.089405439816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45962.089405439816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45962.089405439816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45962.089405439816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45962.089405439816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45962.089405439816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45962.089405439816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45962.089405439816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45962.089405439816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45962.089405439816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45962.089405439816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45962.089405439816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45962.089405439816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45962.089405439816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45962.089405439816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45962.089405439816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45962.089405439816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45962.089405439816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45962.089405439816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45962.089405439816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45962.089405439816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45962.089405439816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45962.089405439816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45962.089405439816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45962.089405439816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45962.089405439816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45962.089405439816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45962.089405439816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45962.089405439816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45962.089405439816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45962.089405439816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45962.089405439816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45962.089405439816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45962.089405439816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45962.089405439816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45962.089405439816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45962.089405439816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45962.089405439816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45962.089405439816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45962.089405439816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45962.089405439816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45962.089405439816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45962.089405439816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45962.089405439816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45962.089405439816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45962.089405439816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45962.089405439816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45962.089405439816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45962.089405439816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45962.089405439816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45962.089405439816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45962.089405439816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45962.089405439816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45962.089405439816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45962.089405439816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45962.089405439816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45962.089405439816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45962.089405439816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45962.089405439816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45962.089405439816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45962.089405439816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45962.089405439816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45962.089405439816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45962.089405439816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45962.089405439816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45962.089405439816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45962.089405439816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45962.089405439816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45962.089405439816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45962.089405439816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45962.089405439816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45962.089405439816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45962.089405439816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45962.089405439816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45962.089405439816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45962.089405439816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45962.089405439816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45962.089405439816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45962.089405439816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45962.089405439816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45962.089405439816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45962.089405439816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45962.089405439816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45962.089405439816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45962.089405439816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45962.089405439816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45962.089405439816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45962.089405439816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45962.089405439816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45962.089405439816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45962.089405439816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45962.089405439816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45962.089405439816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45962.089405439816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45962.089405439816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61"/>
      <c r="B164" s="162" t="str">
        <f>IFERROR(VLOOKUP(D164,DB!A:K,11,0),"")</f>
        <v/>
      </c>
      <c r="C164" s="162"/>
      <c r="D164" s="162"/>
      <c r="E164" s="163"/>
      <c r="F164" s="164"/>
      <c r="G164" s="165">
        <f ca="1">IFERROR(NOW()-F164,"-")</f>
        <v>45962.089405439816</v>
      </c>
      <c r="H164" s="164"/>
      <c r="I164" s="162" t="str">
        <f>IFERROR(VLOOKUP(D164,DB!A:F,6,0),"")</f>
        <v/>
      </c>
      <c r="J164" s="162" t="str">
        <f>IFERROR(VLOOKUP(D164,DB!A:G,7,0),"")</f>
        <v/>
      </c>
      <c r="K164" s="166"/>
      <c r="L164" s="162" t="str">
        <f>IFERROR(VLOOKUP(D164,DB!A:I,9,0),"")</f>
        <v/>
      </c>
      <c r="M164" s="162"/>
      <c r="N164" s="162"/>
      <c r="O164" s="162"/>
      <c r="P164" s="162"/>
      <c r="Q164" s="162"/>
      <c r="R164" s="162"/>
      <c r="S164" s="162"/>
      <c r="T164" s="162"/>
      <c r="U164" s="162"/>
      <c r="V164" s="162"/>
      <c r="W164" s="162"/>
      <c r="X164" s="162"/>
      <c r="Y164" s="162"/>
      <c r="Z164" s="162"/>
      <c r="AA164" s="162"/>
      <c r="AB164" s="162"/>
      <c r="AC164" s="162"/>
      <c r="AD164" s="162"/>
      <c r="AE164" s="162"/>
      <c r="AF164" s="162"/>
      <c r="AG164" s="162"/>
      <c r="AH164" s="162"/>
      <c r="AI164" s="162"/>
      <c r="AJ164" s="162"/>
      <c r="AK164" s="162"/>
      <c r="AL164" s="162"/>
      <c r="AM164" s="162"/>
      <c r="AN164" s="162"/>
      <c r="AO164" s="162"/>
      <c r="AP164" s="162"/>
      <c r="AQ164" s="162"/>
      <c r="AR164" s="162"/>
      <c r="AS164" s="162"/>
      <c r="AT164" s="162"/>
      <c r="AU164" s="162"/>
      <c r="AV164" s="162"/>
      <c r="AW164" s="162"/>
      <c r="AX164" s="162"/>
      <c r="AY164" s="162"/>
      <c r="AZ164" s="162"/>
      <c r="BA164" s="162"/>
      <c r="BB164" s="162"/>
      <c r="BC164" s="162"/>
      <c r="BD164" s="162"/>
      <c r="BE164" s="162"/>
      <c r="BF164" s="162"/>
      <c r="BG164" s="162"/>
      <c r="BH164" s="162"/>
      <c r="BI164" s="162"/>
      <c r="BJ164" s="162"/>
      <c r="BK164" s="162"/>
      <c r="BL164" s="162"/>
      <c r="BM164" s="162"/>
      <c r="BN164" s="162"/>
      <c r="BO164" s="162"/>
      <c r="BP164" s="162"/>
      <c r="BQ164" s="162"/>
      <c r="BR164" s="162"/>
      <c r="BS164" s="162"/>
      <c r="BT164" s="162"/>
      <c r="BU164" s="162"/>
      <c r="BV164" s="162"/>
      <c r="BW164" s="162"/>
      <c r="BX164" s="162"/>
      <c r="BY164" s="162"/>
      <c r="BZ164" s="162"/>
      <c r="CA164" s="162"/>
      <c r="CB164" s="162"/>
      <c r="CC164" s="162"/>
      <c r="CD164" s="162"/>
      <c r="CE164" s="162"/>
      <c r="CF164" s="162"/>
      <c r="CG164" s="162"/>
      <c r="CH164" s="162"/>
      <c r="CI164" s="162"/>
      <c r="CJ164" s="167"/>
    </row>
  </sheetData>
  <dataValidations count="2">
    <dataValidation allowBlank="1" showInputMessage="1" showErrorMessage="1" sqref="E1" xr:uid="{4D935161-CDD3-4592-B877-3FB59C99E142}"/>
    <dataValidation type="list" allowBlank="1" showInputMessage="1" showErrorMessage="1" sqref="E3:E164"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14.3984375" style="24" customWidth="1"/>
    <col min="11" max="11" width="49.5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63"/>
      <c r="E2" s="18"/>
      <c r="F2" s="20"/>
      <c r="G2" s="21">
        <f t="shared" ref="G2:G53" ca="1" si="0">IFERROR(NOW()-F2,"-")</f>
        <v>45962.089405439816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45962.089405439816</v>
      </c>
      <c r="H3" s="22"/>
      <c r="I3" s="19" t="str">
        <f>IFERROR(VLOOKUP(D3,DB!A:F,6,0),"")</f>
        <v/>
      </c>
      <c r="J3" s="18" t="str">
        <f>IFERROR(VLOOKUP(D3,DB!A:G,7,0),"")</f>
        <v/>
      </c>
      <c r="K3" s="46"/>
      <c r="L3" s="23" t="str">
        <f>IFERROR(VLOOKUP(D3,DB!A:I,9,0),"")</f>
        <v/>
      </c>
    </row>
    <row r="4" spans="1:13" ht="15" customHeight="1">
      <c r="A4" s="19"/>
      <c r="B4" s="63" t="str">
        <f>IFERROR(VLOOKUP(D4,DB!A:K,11,0),"")</f>
        <v/>
      </c>
      <c r="C4" s="18"/>
      <c r="D4" s="63"/>
      <c r="E4" s="18"/>
      <c r="F4" s="20"/>
      <c r="G4" s="21">
        <f t="shared" ca="1" si="0"/>
        <v>45962.089405439816</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45962.089405439816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45962.089405439816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45962.089405439816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45962.089405439816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45962.089405439816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45962.089405439816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45962.089405439816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45962.089405439816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45962.089405439816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45962.089405439816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45962.089405439816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45962.089405439816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45962.089405439816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45962.089405439816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45962.089405439816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45962.089405439816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45962.089405439816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45962.089405439816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45962.089405439816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45962.089405439816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45962.089405439816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45962.089405439816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45962.089405439816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45962.089405439816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45962.089405439816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45962.089405439816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45962.089405439816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45962.089405439816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45962.089405439816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45962.089405439816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45962.089405439816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45962.089405439816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45962.089405439816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45962.089405439816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45962.089405439816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45962.089405439816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45962.089405439816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45962.089405439816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45962.089405439816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45962.089405439816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45962.089405439816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45962.089405439816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45962.089405439816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45962.089405439816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45962.089405439816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45962.089405439816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45962.089405439816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45962.089405439816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45962.089405439816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ref="G54:G117" ca="1" si="1">IFERROR(NOW()-F54,"-")</f>
        <v>45962.089405439816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45962.089405439816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45962.089405439816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45962.089405439816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45962.089405439816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45962.089405439816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45962.089405439816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45962.089405439816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45962.089405439816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45962.089405439816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45962.089405439816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45962.089405439816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45962.089405439816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45962.089405439816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45962.089405439816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45962.089405439816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45962.089405439816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45962.089405439816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45962.089405439816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45962.089405439816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45962.089405439816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45962.089405439816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45962.089405439816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45962.089405439816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45962.089405439816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45962.089405439816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45962.089405439816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45962.089405439816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45962.089405439816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45962.089405439816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45962.089405439816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45962.089405439816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45962.089405439816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45962.089405439816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45962.089405439816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45962.089405439816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45962.089405439816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45962.089405439816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45962.089405439816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45962.089405439816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45962.089405439816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45962.089405439816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45962.089405439816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45962.089405439816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45962.089405439816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45962.089405439816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45962.089405439816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45962.089405439816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45962.089405439816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45962.089405439816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45962.089405439816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45962.089405439816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45962.089405439816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45962.089405439816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45962.089405439816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45962.089405439816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45962.089405439816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45962.089405439816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45962.089405439816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45962.089405439816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45962.089405439816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45962.089405439816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45962.089405439816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45962.089405439816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ref="G118:G181" ca="1" si="2">IFERROR(NOW()-F118,"-")</f>
        <v>45962.089405439816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45962.089405439816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45962.089405439816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45962.089405439816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45962.089405439816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45962.089405439816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45962.089405439816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45962.089405439816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45962.089405439816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45962.089405439816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45962.089405439816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45962.089405439816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45962.089405439816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45962.089405439816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45962.089405439816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45962.089405439816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45962.089405439816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45962.089405439816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45962.089405439816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45962.089405439816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45962.089405439816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45962.089405439816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45962.089405439816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45962.089405439816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45962.089405439816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45962.089405439816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45962.089405439816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45962.089405439816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45962.089405439816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45962.089405439816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45962.089405439816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45962.089405439816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45962.089405439816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45962.089405439816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45962.089405439816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45962.089405439816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45962.089405439816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45962.089405439816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45962.089405439816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45962.089405439816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45962.089405439816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45962.089405439816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45962.089405439816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45962.089405439816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45962.089405439816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45962.089405439816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45962.089405439816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45962.089405439816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45962.089405439816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45962.089405439816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45962.089405439816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45962.089405439816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45962.089405439816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45962.089405439816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45962.089405439816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45962.089405439816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45962.089405439816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45962.089405439816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45962.089405439816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45962.089405439816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45962.089405439816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45962.089405439816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45962.089405439816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45962.089405439816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ref="G182:G245" ca="1" si="3">IFERROR(NOW()-F182,"-")</f>
        <v>45962.089405439816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45962.089405439816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45962.089405439816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45962.089405439816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45962.089405439816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45962.089405439816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45962.089405439816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45962.089405439816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45962.089405439816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45962.089405439816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45962.089405439816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45962.089405439816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45962.089405439816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45962.089405439816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45962.089405439816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45962.089405439816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45962.089405439816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45962.089405439816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45962.089405439816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45962.089405439816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45962.089405439816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45962.089405439816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45962.089405439816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45962.089405439816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45962.089405439816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45962.089405439816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45962.089405439816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45962.089405439816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45962.089405439816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45962.089405439816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45962.089405439816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45962.089405439816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45962.089405439816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45962.089405439816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45962.089405439816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45962.089405439816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45962.089405439816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45962.089405439816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45962.089405439816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45962.089405439816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45962.089405439816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45962.089405439816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45962.089405439816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45962.089405439816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45962.089405439816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45962.089405439816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45962.089405439816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45962.089405439816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45962.089405439816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45962.089405439816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45962.089405439816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45962.089405439816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45962.089405439816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45962.089405439816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45962.089405439816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45962.089405439816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45962.089405439816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45962.089405439816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45962.089405439816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45962.089405439816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45962.089405439816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45962.089405439816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45962.089405439816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45962.089405439816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ref="G246:G309" ca="1" si="4">IFERROR(NOW()-F246,"-")</f>
        <v>45962.089405439816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45962.089405439816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45962.089405439816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45962.089405439816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45962.089405439816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45962.089405439816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45962.089405439816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45962.089405439816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45962.089405439816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45962.089405439816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45962.089405439816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45962.089405439816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45962.089405439816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45962.089405439816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45962.089405439816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45962.089405439816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45962.089405439816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45962.089405439816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45962.089405439816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45962.089405439816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45962.089405439816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45962.089405439816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45962.089405439816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45962.089405439816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45962.089405439816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45962.089405439816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45962.089405439816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45962.089405439816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45962.089405439816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45962.089405439816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45962.089405439816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45962.089405439816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45962.089405439816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45962.089405439816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45962.089405439816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45962.089405439816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45962.089405439816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45962.089405439816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45962.089405439816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45962.089405439816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45962.089405439816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45962.089405439816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45962.089405439816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45962.089405439816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45962.089405439816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45962.089405439816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45962.089405439816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45962.089405439816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45962.089405439816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45962.089405439816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45962.089405439816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45962.089405439816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45962.089405439816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45962.089405439816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45962.089405439816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45962.089405439816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45962.089405439816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45962.089405439816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45962.089405439816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45962.089405439816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45962.089405439816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45962.089405439816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45962.089405439816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45962.089405439816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ref="G310:G373" ca="1" si="5">IFERROR(NOW()-F310,"-")</f>
        <v>45962.089405439816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45962.089405439816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45962.089405439816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45962.089405439816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45962.089405439816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45962.089405439816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45962.089405439816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45962.089405439816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45962.089405439816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45962.089405439816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45962.089405439816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45962.089405439816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45962.089405439816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45962.089405439816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45962.089405439816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45962.089405439816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45962.089405439816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45962.089405439816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45962.089405439816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45962.089405439816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45962.089405439816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45962.089405439816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45962.089405439816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45962.089405439816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45962.089405439816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45962.089405439816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45962.089405439816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45962.089405439816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45962.089405439816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45962.089405439816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45962.089405439816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45962.089405439816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45962.089405439816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45962.089405439816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45962.089405439816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45962.089405439816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45962.089405439816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45962.089405439816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45962.089405439816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45962.089405439816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45962.089405439816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45962.089405439816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45962.089405439816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45962.089405439816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45962.089405439816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45962.089405439816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45962.089405439816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45962.089405439816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45962.089405439816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45962.089405439816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45962.089405439816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45962.089405439816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45962.089405439816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45962.089405439816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45962.089405439816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45962.089405439816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45962.089405439816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45962.089405439816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45962.089405439816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45962.089405439816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45962.089405439816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45962.089405439816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45962.089405439816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45962.089405439816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ref="G374:G437" ca="1" si="6">IFERROR(NOW()-F374,"-")</f>
        <v>45962.089405439816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45962.089405439816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45962.089405439816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45962.089405439816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45962.089405439816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45962.089405439816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45962.089405439816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45962.089405439816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45962.089405439816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45962.089405439816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45962.089405439816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45962.089405439816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45962.089405439816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45962.089405439816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45962.089405439816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45962.089405439816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45962.089405439816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45962.089405439816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45962.089405439816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45962.089405439816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45962.089405439816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45962.089405439816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45962.089405439816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45962.089405439816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45962.089405439816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45962.089405439816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45962.089405439816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45962.089405439816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45962.089405439816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45962.089405439816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45962.089405439816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45962.089405439816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45962.089405439816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45962.089405439816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45962.089405439816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45962.089405439816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45962.089405439816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45962.089405439816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45962.089405439816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45962.089405439816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45962.089405439816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45962.089405439816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45962.089405439816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45962.089405439816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45962.089405439816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45962.089405439816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45962.089405439816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45962.089405439816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45962.089405439816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45962.089405439816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45962.089405439816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45962.089405439816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45962.089405439816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45962.089405439816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45962.089405439816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45962.089405439816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45962.089405439816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45962.089405439816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45962.089405439816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45962.089405439816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45962.089405439816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45962.089405439816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45962.089405439816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45962.089405439816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ref="G438:G501" ca="1" si="7">IFERROR(NOW()-F438,"-")</f>
        <v>45962.089405439816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45962.089405439816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45962.089405439816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45962.089405439816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45962.089405439816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45962.089405439816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45962.089405439816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45962.089405439816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45962.089405439816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45962.089405439816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45962.089405439816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45962.089405439816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45962.089405439816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45962.089405439816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45962.089405439816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45962.089405439816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45962.089405439816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45962.089405439816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45962.089405439816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45962.089405439816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45962.089405439816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45962.089405439816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45962.089405439816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45962.089405439816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45962.089405439816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45962.089405439816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45962.089405439816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45962.089405439816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45962.089405439816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45962.089405439816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45962.089405439816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45962.089405439816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45962.089405439816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45962.089405439816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45962.089405439816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45962.089405439816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45962.089405439816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45962.089405439816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45962.089405439816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45962.089405439816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45962.089405439816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45962.089405439816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45962.089405439816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45962.089405439816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45962.089405439816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45962.089405439816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45962.089405439816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45962.089405439816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45962.089405439816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45962.089405439816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45962.089405439816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45962.089405439816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45962.089405439816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45962.089405439816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45962.089405439816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45962.089405439816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45962.089405439816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45962.089405439816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45962.089405439816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45962.089405439816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45962.089405439816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45962.089405439816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45962.089405439816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45962.089405439816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ref="G502:G565" ca="1" si="8">IFERROR(NOW()-F502,"-")</f>
        <v>45962.089405439816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45962.089405439816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45962.089405439816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45962.089405439816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45962.089405439816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45962.089405439816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45962.089405439816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45962.089405439816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45962.089405439816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45962.089405439816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45962.089405439816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45962.089405439816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45962.089405439816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45962.089405439816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45962.089405439816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45962.089405439816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45962.089405439816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45962.089405439816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45962.089405439816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45962.089405439816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45962.089405439816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45962.089405439816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45962.089405439816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45962.089405439816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45962.089405439816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45962.089405439816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45962.089405439816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45962.089405439816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45962.089405439816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45962.089405439816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45962.089405439816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45962.089405439816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45962.089405439816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45962.089405439816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45962.089405439816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45962.089405439816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45962.089405439816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45962.089405439816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45962.089405439816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45962.089405439816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45962.089405439816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45962.089405439816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45962.089405439816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45962.089405439816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45962.089405439816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45962.089405439816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45962.089405439816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45962.089405439816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45962.089405439816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45962.089405439816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45962.089405439816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45962.089405439816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45962.089405439816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45962.089405439816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45962.089405439816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45962.089405439816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45962.089405439816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45962.089405439816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45962.089405439816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45962.089405439816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45962.089405439816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45962.089405439816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45962.089405439816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45962.089405439816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ref="G566:G629" ca="1" si="9">IFERROR(NOW()-F566,"-")</f>
        <v>45962.089405439816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45962.089405439816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45962.089405439816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45962.089405439816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45962.089405439816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45962.089405439816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45962.089405439816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45962.089405439816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45962.089405439816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45962.089405439816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45962.089405439816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45962.089405439816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45962.089405439816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45962.089405439816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45962.089405439816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45962.089405439816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45962.089405439816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45962.089405439816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45962.089405439816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45962.089405439816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45962.089405439816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45962.089405439816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45962.089405439816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45962.089405439816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45962.089405439816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45962.089405439816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45962.089405439816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45962.089405439816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45962.089405439816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45962.089405439816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45962.089405439816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45962.089405439816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45962.089405439816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45962.089405439816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45962.089405439816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45962.089405439816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45962.089405439816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45962.089405439816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45962.089405439816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45962.089405439816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45962.089405439816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45962.089405439816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45962.089405439816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45962.089405439816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45962.089405439816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45962.089405439816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45962.089405439816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45962.089405439816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45962.089405439816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45962.089405439816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45962.089405439816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45962.089405439816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45962.089405439816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45962.089405439816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45962.089405439816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45962.089405439816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45962.089405439816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45962.089405439816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45962.089405439816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45962.089405439816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45962.089405439816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45962.089405439816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45962.089405439816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45962.089405439816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ref="G630:G693" ca="1" si="10">IFERROR(NOW()-F630,"-")</f>
        <v>45962.089405439816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45962.089405439816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45962.089405439816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45962.089405439816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45962.089405439816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45962.089405439816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45962.089405439816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45962.089405439816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45962.089405439816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45962.089405439816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45962.089405439816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45962.089405439816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45962.089405439816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45962.089405439816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45962.089405439816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45962.089405439816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45962.089405439816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45962.089405439816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45962.089405439816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45962.089405439816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45962.089405439816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45962.089405439816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45962.089405439816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45962.089405439816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45962.089405439816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45962.089405439816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45962.089405439816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45962.089405439816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45962.089405439816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45962.089405439816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45962.089405439816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45962.089405439816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45962.089405439816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45962.089405439816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45962.089405439816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45962.089405439816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45962.089405439816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45962.089405439816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45962.089405439816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45962.089405439816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45962.089405439816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45962.089405439816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45962.089405439816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45962.089405439816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45962.089405439816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45962.089405439816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45962.089405439816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45962.089405439816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45962.089405439816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45962.089405439816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45962.089405439816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45962.089405439816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45962.089405439816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45962.089405439816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45962.089405439816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45962.089405439816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45962.089405439816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45962.089405439816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45962.089405439816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45962.089405439816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45962.089405439816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45962.089405439816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45962.089405439816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45962.089405439816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ref="G694:G757" ca="1" si="11">IFERROR(NOW()-F694,"-")</f>
        <v>45962.089405439816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45962.089405439816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45962.089405439816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45962.089405439816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45962.089405439816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45962.089405439816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45962.089405439816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45962.089405439816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45962.089405439816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45962.089405439816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45962.089405439816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45962.089405439816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45962.089405439816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45962.089405439816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45962.089405439816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45962.089405439816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45962.089405439816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45962.089405439816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45962.089405439816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45962.089405439816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45962.089405439816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45962.089405439816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45962.089405439816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45962.089405439816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45962.089405439816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45962.089405439816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45962.089405439816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45962.089405439816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45962.089405439816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45962.089405439816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45962.089405439816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45962.089405439816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45962.089405439816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45962.089405439816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45962.089405439816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45962.089405439816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45962.089405439816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45962.089405439816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45962.089405439816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45962.089405439816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45962.089405439816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45962.089405439816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45962.089405439816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45962.089405439816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45962.089405439816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45962.089405439816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45962.089405439816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45962.089405439816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45962.089405439816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45962.089405439816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45962.089405439816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45962.089405439816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45962.089405439816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45962.089405439816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45962.089405439816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45962.089405439816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45962.089405439816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45962.089405439816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45962.089405439816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45962.089405439816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45962.089405439816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45962.089405439816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45962.089405439816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45962.089405439816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ref="G758:G821" ca="1" si="12">IFERROR(NOW()-F758,"-")</f>
        <v>45962.089405439816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45962.089405439816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45962.089405439816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45962.089405439816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45962.089405439816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45962.089405439816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45962.089405439816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45962.089405439816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45962.089405439816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45962.089405439816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45962.089405439816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45962.089405439816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45962.089405439816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45962.089405439816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45962.089405439816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45962.089405439816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45962.089405439816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45962.089405439816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45962.089405439816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45962.089405439816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45962.089405439816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45962.089405439816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45962.089405439816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45962.089405439816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45962.089405439816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45962.089405439816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45962.089405439816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45962.089405439816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45962.089405439816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45962.089405439816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45962.089405439816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45962.089405439816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45962.089405439816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45962.089405439816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45962.089405439816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45962.089405439816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45962.089405439816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45962.089405439816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45962.089405439816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45962.089405439816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45962.089405439816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45962.089405439816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45962.089405439816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45962.089405439816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45962.089405439816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45962.089405439816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45962.089405439816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45962.089405439816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45962.089405439816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45962.089405439816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45962.089405439816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45962.089405439816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45962.089405439816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45962.089405439816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45962.089405439816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45962.089405439816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45962.089405439816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45962.089405439816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45962.089405439816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45962.089405439816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45962.089405439816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45962.089405439816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45962.089405439816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45962.089405439816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ref="G822:G885" ca="1" si="13">IFERROR(NOW()-F822,"-")</f>
        <v>45962.089405439816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45962.089405439816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45962.089405439816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45962.089405439816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45962.089405439816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45962.089405439816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45962.089405439816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45962.089405439816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45962.089405439816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45962.089405439816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45962.089405439816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45962.089405439816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45962.089405439816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45962.089405439816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45962.089405439816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45962.089405439816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45962.089405439816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45962.089405439816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45962.089405439816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45962.089405439816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45962.089405439816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45962.089405439816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45962.089405439816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45962.089405439816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45962.089405439816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45962.089405439816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45962.089405439816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45962.089405439816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45962.089405439816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45962.089405439816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45962.089405439816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45962.089405439816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45962.089405439816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45962.089405439816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45962.089405439816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45962.089405439816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45962.089405439816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45962.089405439816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45962.089405439816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45962.089405439816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45962.089405439816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45962.089405439816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45962.089405439816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45962.089405439816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45962.089405439816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45962.089405439816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45962.089405439816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45962.089405439816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45962.089405439816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45962.089405439816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45962.089405439816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45962.089405439816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45962.089405439816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45962.089405439816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45962.089405439816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45962.089405439816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45962.089405439816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45962.089405439816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45962.089405439816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45962.089405439816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45962.089405439816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45962.089405439816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45962.089405439816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45962.089405439816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ref="G886:G949" ca="1" si="14">IFERROR(NOW()-F886,"-")</f>
        <v>45962.089405439816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45962.089405439816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45962.089405439816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45962.089405439816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45962.089405439816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45962.089405439816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45962.089405439816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45962.089405439816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45962.089405439816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45962.089405439816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45962.089405439816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45962.089405439816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45962.089405439816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45962.089405439816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45962.089405439816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45962.089405439816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45962.089405439816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45962.089405439816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45962.089405439816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45962.089405439816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45962.089405439816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45962.089405439816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45962.089405439816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45962.089405439816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45962.089405439816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45962.089405439816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45962.089405439816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45962.089405439816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45962.089405439816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45962.089405439816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45962.089405439816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45962.089405439816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45962.089405439816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45962.089405439816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45962.089405439816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45962.089405439816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45962.089405439816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45962.089405439816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45962.089405439816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45962.089405439816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45962.089405439816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45962.089405439816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45962.089405439816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45962.089405439816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45962.089405439816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45962.089405439816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45962.089405439816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45962.089405439816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45962.089405439816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45962.089405439816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45962.089405439816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45962.089405439816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45962.089405439816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45962.089405439816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45962.089405439816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45962.089405439816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45962.089405439816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45962.089405439816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45962.089405439816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45962.089405439816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45962.089405439816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45962.089405439816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45962.089405439816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45962.089405439816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ref="G950:G1013" ca="1" si="15">IFERROR(NOW()-F950,"-")</f>
        <v>45962.089405439816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45962.089405439816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45962.089405439816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45962.089405439816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45962.089405439816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45962.089405439816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45962.089405439816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45962.089405439816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45962.089405439816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45962.089405439816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45962.089405439816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45962.089405439816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45962.089405439816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45962.089405439816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45962.089405439816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45962.089405439816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45962.089405439816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45962.089405439816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45962.089405439816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45962.089405439816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45962.089405439816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45962.089405439816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45962.089405439816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45962.089405439816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45962.089405439816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45962.089405439816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45962.089405439816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45962.089405439816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45962.089405439816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45962.089405439816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45962.089405439816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45962.089405439816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45962.089405439816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45962.089405439816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45962.089405439816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45962.089405439816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45962.089405439816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45962.089405439816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45962.089405439816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45962.089405439816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45962.089405439816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45962.089405439816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45962.089405439816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45962.089405439816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45962.089405439816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45962.089405439816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45962.089405439816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45962.089405439816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45962.089405439816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45962.089405439816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45962.089405439816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45962.089405439816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45962.089405439816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45962.089405439816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45962.089405439816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45962.089405439816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45962.089405439816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45962.089405439816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45962.089405439816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45962.089405439816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45962.089405439816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45962.089405439816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45962.089405439816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45962.089405439816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ref="G1014:G1077" ca="1" si="16">IFERROR(NOW()-F1014,"-")</f>
        <v>45962.089405439816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45962.089405439816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45962.089405439816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45962.089405439816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45962.089405439816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45962.089405439816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45962.089405439816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45962.089405439816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45962.089405439816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45962.089405439816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45962.089405439816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45962.089405439816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45962.089405439816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45962.089405439816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45962.089405439816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45962.089405439816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45962.089405439816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45962.089405439816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45962.089405439816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45962.089405439816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45962.089405439816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45962.089405439816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45962.089405439816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45962.089405439816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45962.089405439816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45962.089405439816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45962.089405439816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45962.089405439816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45962.089405439816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45962.089405439816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45962.089405439816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45962.089405439816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45962.089405439816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45962.089405439816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45962.089405439816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45962.089405439816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45962.089405439816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45962.089405439816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45962.089405439816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45962.089405439816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45962.089405439816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45962.089405439816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45962.089405439816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45962.089405439816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45962.089405439816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45962.089405439816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45962.089405439816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45962.089405439816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45962.089405439816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45962.089405439816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45962.089405439816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45962.089405439816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45962.089405439816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45962.089405439816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45962.089405439816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45962.089405439816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45962.089405439816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45962.089405439816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45962.089405439816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45962.089405439816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45962.089405439816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45962.089405439816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45962.089405439816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45962.089405439816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ref="G1078:G1092" ca="1" si="17">IFERROR(NOW()-F1078,"-")</f>
        <v>45962.089405439816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45962.089405439816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45962.089405439816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45962.089405439816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45962.089405439816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45962.089405439816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45962.089405439816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45962.089405439816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45962.089405439816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45962.089405439816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45962.089405439816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45962.089405439816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45962.089405439816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45962.089405439816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45962.089405439816</v>
      </c>
      <c r="H1092" s="22"/>
      <c r="I1092" s="19" t="str">
        <f>IFERROR(VLOOKUP(D1092,DB!A:F,6,0),"")</f>
        <v/>
      </c>
      <c r="J1092" s="18" t="str">
        <f>IFERROR(VLOOKUP(D1092,DB!A:G,7,0),"")</f>
        <v/>
      </c>
      <c r="K1092" s="46"/>
      <c r="L1092" s="23" t="str">
        <f>IFERROR(VLOOKUP(D1092,DB!A:I,9,0),"")</f>
        <v/>
      </c>
    </row>
  </sheetData>
  <dataValidations count="2">
    <dataValidation allowBlank="1" showInputMessage="1" showErrorMessage="1" sqref="E1" xr:uid="{5914219A-CB83-432D-936A-CC0CB6F3982A}"/>
    <dataValidation type="list" allowBlank="1" showInputMessage="1" showErrorMessage="1" sqref="E2:E109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27"/>
  <sheetViews>
    <sheetView workbookViewId="0">
      <selection activeCell="K4" sqref="K4"/>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1.7968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39107</v>
      </c>
      <c r="B2" s="94" t="str">
        <f>IFERROR(VLOOKUP(D2,DB!A:K,11,0),"")</f>
        <v>R4</v>
      </c>
      <c r="C2" s="97">
        <v>1</v>
      </c>
      <c r="D2" s="94" t="s">
        <v>35092</v>
      </c>
      <c r="E2" s="98" t="s">
        <v>39021</v>
      </c>
      <c r="F2" s="99">
        <v>45703.480717592596</v>
      </c>
      <c r="G2" s="100">
        <f ca="1">IFERROR(NOW()-F2,"")</f>
        <v>258.6086878472197</v>
      </c>
      <c r="H2" s="99">
        <v>45703.474768518521</v>
      </c>
      <c r="I2" s="99" t="str">
        <f>IFERROR(VLOOKUP(D2,DB!A:F,6,0),"")</f>
        <v>SCECO</v>
      </c>
      <c r="J2" s="99" t="str">
        <f>IFERROR(VLOOKUP(D2,DB!A:G,7,0),"")</f>
        <v>Dead</v>
      </c>
      <c r="K2" s="101" t="s">
        <v>39108</v>
      </c>
      <c r="L2" s="94" t="str">
        <f>IFERROR(VLOOKUP(D2,DB!A:I,9,0),"")</f>
        <v>Latis</v>
      </c>
    </row>
    <row r="3" spans="1:16" ht="26.25" customHeight="1">
      <c r="A3" s="169" t="s">
        <v>39109</v>
      </c>
      <c r="B3" s="119" t="str">
        <f>IFERROR(VLOOKUP(D3,DB!A:K,11,0),"")</f>
        <v>R4</v>
      </c>
      <c r="C3" s="120">
        <v>1</v>
      </c>
      <c r="D3" s="94" t="s">
        <v>28974</v>
      </c>
      <c r="E3" s="98" t="s">
        <v>39021</v>
      </c>
      <c r="F3" s="123">
        <v>45960.96875</v>
      </c>
      <c r="G3" s="124">
        <f ca="1">IFERROR(NOW()-F3,"")</f>
        <v>1.1206554398158914</v>
      </c>
      <c r="H3" s="123">
        <v>45960.963101851848</v>
      </c>
      <c r="I3" s="119" t="str">
        <f>IFERROR(VLOOKUP(D3,DB!A:F,6,0),"")</f>
        <v>SCECO</v>
      </c>
      <c r="J3" s="119" t="str">
        <f>IFERROR(VLOOKUP(D3,DB!A:G,7,0),"")</f>
        <v>Weak</v>
      </c>
      <c r="K3" s="125" t="s">
        <v>39110</v>
      </c>
      <c r="L3" s="121" t="str">
        <f>IFERROR(VLOOKUP(D3,DB!A:I,9,0),"")</f>
        <v>Latis</v>
      </c>
    </row>
    <row r="4" spans="1:16" ht="15" customHeight="1">
      <c r="A4" s="119"/>
      <c r="B4" s="119"/>
      <c r="C4" s="120"/>
      <c r="D4" s="121"/>
      <c r="E4" s="98"/>
      <c r="F4" s="123"/>
      <c r="G4" s="124">
        <f ca="1">IFERROR(NOW()-F4,"")</f>
        <v>45962.089405439816</v>
      </c>
      <c r="H4" s="123"/>
      <c r="I4" s="119" t="str">
        <f>IFERROR(VLOOKUP(D4,DB!A:F,6,0),"")</f>
        <v/>
      </c>
      <c r="J4" s="119" t="str">
        <f>IFERROR(VLOOKUP(D4,DB!A:G,7,0),"")</f>
        <v/>
      </c>
      <c r="K4" s="125"/>
      <c r="L4" s="121" t="str">
        <f>IFERROR(VLOOKUP(D4,DB!A:I,9,0),"")</f>
        <v/>
      </c>
    </row>
    <row r="5" spans="1:16" ht="15" customHeight="1">
      <c r="A5" s="119"/>
      <c r="B5" s="119" t="str">
        <f>IFERROR(VLOOKUP(D5,DB!A:K,11,0),"")</f>
        <v/>
      </c>
      <c r="C5" s="120"/>
      <c r="D5" s="121"/>
      <c r="E5" s="98"/>
      <c r="F5" s="123"/>
      <c r="G5" s="124">
        <f ca="1">IFERROR(NOW()-F5,"")</f>
        <v>45962.089405439816</v>
      </c>
      <c r="H5" s="123"/>
      <c r="I5" s="119" t="str">
        <f>IFERROR(VLOOKUP(D5,DB!A:F,6,0),"")</f>
        <v/>
      </c>
      <c r="J5" s="119" t="str">
        <f>IFERROR(VLOOKUP(D5,DB!A:G,7,0),"")</f>
        <v/>
      </c>
      <c r="K5" s="125"/>
      <c r="L5" s="121" t="str">
        <f>IFERROR(VLOOKUP(D5,DB!A:I,9,0),"")</f>
        <v/>
      </c>
    </row>
    <row r="6" spans="1:16" ht="15" customHeight="1">
      <c r="A6" s="119"/>
      <c r="B6" s="119" t="str">
        <f>IFERROR(VLOOKUP(D6,DB!A:K,11,0),"")</f>
        <v/>
      </c>
      <c r="C6" s="120"/>
      <c r="D6" s="121"/>
      <c r="E6" s="98"/>
      <c r="F6" s="123"/>
      <c r="G6" s="124">
        <f ca="1">IFERROR(NOW()-F6,"")</f>
        <v>45962.089405439816</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45962.089405439816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45962.089405439816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45962.089405439816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45962.089405439816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98"/>
      <c r="F11" s="123"/>
      <c r="G11" s="124">
        <f ca="1">IFERROR(NOW()-F11,"")</f>
        <v>45962.089405439816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45962.089405439816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45962.089405439816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45962.089405439816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45962.089405439816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45962.089405439816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45962.089405439816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45962.089405439816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45962.089405439816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45962.089405439816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45962.089405439816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45962.089405439816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45962.089405439816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45962.089405439816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45962.089405439816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45962.089405439816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45962.089405439816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45962.089405439816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45962.089405439816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45962.089405439816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45962.089405439816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45962.089405439816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45962.089405439816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45962.089405439816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45962.089405439816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45962.089405439816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45962.089405439816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45962.089405439816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45962.089405439816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45962.089405439816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45962.089405439816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45962.089405439816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45962.089405439816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45962.089405439816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45962.089405439816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45962.089405439816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45962.089405439816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45962.089405439816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45962.089405439816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45962.089405439816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45962.089405439816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45962.089405439816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45962.089405439816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45962.089405439816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45962.089405439816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45962.089405439816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45962.089405439816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45962.089405439816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45962.089405439816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45962.089405439816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45962.089405439816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45962.089405439816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45962.089405439816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45962.089405439816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45962.089405439816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45962.089405439816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45962.089405439816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45962.089405439816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45962.089405439816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45962.089405439816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45962.089405439816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45962.089405439816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45962.089405439816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45962.089405439816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45962.089405439816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45962.089405439816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45962.089405439816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45962.089405439816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45962.089405439816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45962.089405439816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45962.089405439816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45962.089405439816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45962.089405439816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45962.089405439816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45962.089405439816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45962.089405439816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45962.089405439816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45962.089405439816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45962.089405439816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45962.089405439816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45962.089405439816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45962.089405439816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45962.089405439816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45962.089405439816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45962.089405439816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45962.089405439816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45962.089405439816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45962.089405439816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45962.089405439816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45962.089405439816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45962.089405439816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45962.089405439816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45962.089405439816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45962.089405439816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45962.089405439816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45962.089405439816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45962.089405439816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45962.089405439816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45962.089405439816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45962.089405439816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45962.089405439816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45962.089405439816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45962.089405439816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45962.089405439816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45962.089405439816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45962.089405439816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45962.089405439816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45962.089405439816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45962.089405439816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45962.089405439816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45962.089405439816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45962.089405439816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45962.089405439816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45962.089405439816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45962.089405439816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45962.089405439816</v>
      </c>
      <c r="H126" s="123"/>
      <c r="I126" s="119" t="str">
        <f>IFERROR(VLOOKUP(D126,DB!A:F,6,0),"")</f>
        <v/>
      </c>
      <c r="J126" s="119" t="str">
        <f>IFERROR(VLOOKUP(D126,DB!A:G,7,0),"")</f>
        <v/>
      </c>
      <c r="K126" s="125"/>
      <c r="L126" s="121" t="str">
        <f>IFERROR(VLOOKUP(D126,DB!A:I,9,0),"")</f>
        <v/>
      </c>
    </row>
    <row r="127" spans="1:12" ht="15" customHeight="1">
      <c r="A127" s="126"/>
      <c r="B127" s="126" t="str">
        <f>IFERROR(VLOOKUP(D127,DB!A:K,11,0),"")</f>
        <v/>
      </c>
      <c r="C127" s="127"/>
      <c r="D127" s="128"/>
      <c r="E127" s="129"/>
      <c r="F127" s="130"/>
      <c r="G127" s="131">
        <f ca="1">IFERROR(NOW()-F127,"")</f>
        <v>45962.089405439816</v>
      </c>
      <c r="H127" s="130"/>
      <c r="I127" s="126" t="str">
        <f>IFERROR(VLOOKUP(D127,DB!A:F,6,0),"")</f>
        <v/>
      </c>
      <c r="J127" s="126" t="str">
        <f>IFERROR(VLOOKUP(D127,DB!A:G,7,0),"")</f>
        <v/>
      </c>
      <c r="K127" s="132"/>
      <c r="L127" s="128" t="str">
        <f>IFERROR(VLOOKUP(D127,DB!A:I,9,0),"")</f>
        <v/>
      </c>
    </row>
  </sheetData>
  <dataValidations count="2">
    <dataValidation allowBlank="1" showInputMessage="1" showErrorMessage="1" sqref="E1" xr:uid="{A4F81451-56CC-4543-9497-104C4E44EE4B}"/>
    <dataValidation type="list" allowBlank="1" showInputMessage="1" showErrorMessage="1" sqref="E2:E17"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G2" sqref="G2"/>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39111</v>
      </c>
      <c r="B2" s="37" t="str">
        <f>IFERROR(VLOOKUP(D2,DB!A:K,11,0),"")</f>
        <v>R5</v>
      </c>
      <c r="C2" s="37">
        <v>3</v>
      </c>
      <c r="D2" s="118" t="s">
        <v>36011</v>
      </c>
      <c r="E2" s="37" t="s">
        <v>39021</v>
      </c>
      <c r="F2" s="38">
        <v>45891.832060185188</v>
      </c>
      <c r="G2" s="144">
        <f ca="1">IFERROR(NOW()-F2,"")</f>
        <v>70.25734525462758</v>
      </c>
      <c r="H2" s="38">
        <v>45891.790393518517</v>
      </c>
      <c r="I2" s="37" t="str">
        <f>IFERROR(VLOOKUP(D2,DB!A:F,6,0),"")</f>
        <v>Generator-SG</v>
      </c>
      <c r="J2" s="37" t="str">
        <f>IFERROR(VLOOKUP(D2,DB!A:G,7,0),"")</f>
        <v>Vandalized</v>
      </c>
      <c r="K2" s="37" t="s">
        <v>39112</v>
      </c>
      <c r="L2" s="37" t="str">
        <f>IFERROR(VLOOKUP(D2,DB!A:I,9,0),"")</f>
        <v>Latis</v>
      </c>
      <c r="M2" s="117"/>
    </row>
    <row r="3" spans="1:13" ht="30.75">
      <c r="A3" s="37" t="s">
        <v>39113</v>
      </c>
      <c r="B3" s="37" t="str">
        <f>IFERROR(VLOOKUP(D3,DB!A:K,11,0),"")</f>
        <v>R5</v>
      </c>
      <c r="C3" s="37">
        <v>1</v>
      </c>
      <c r="D3" s="37" t="s">
        <v>33268</v>
      </c>
      <c r="E3" s="37" t="s">
        <v>39100</v>
      </c>
      <c r="F3" s="38">
        <v>45926.188877314817</v>
      </c>
      <c r="G3" s="144">
        <f t="shared" ref="G3" ca="1" si="0">IFERROR(NOW()-F3,"")</f>
        <v>35.900528124999255</v>
      </c>
      <c r="H3" s="38">
        <v>45926.158159722225</v>
      </c>
      <c r="I3" s="37" t="str">
        <f>IFERROR(VLOOKUP(D3,DB!A:F,6,0),"")</f>
        <v>SCECO</v>
      </c>
      <c r="J3" s="37" t="str">
        <f>IFERROR(VLOOKUP(D3,DB!A:G,7,0),"")</f>
        <v>Good</v>
      </c>
      <c r="K3" s="37" t="s">
        <v>39114</v>
      </c>
      <c r="L3" s="37" t="str">
        <f>IFERROR(VLOOKUP(D3,DB!A:I,9,0),"")</f>
        <v>Latis</v>
      </c>
      <c r="M3" s="117"/>
    </row>
    <row r="4" spans="1:13" ht="48" customHeight="1">
      <c r="A4" s="152" t="s">
        <v>39115</v>
      </c>
      <c r="B4" s="152" t="str">
        <f>IFERROR(VLOOKUP(D4,DB!A:K,11,0),"")</f>
        <v>R5</v>
      </c>
      <c r="C4" s="152">
        <v>1</v>
      </c>
      <c r="D4" s="152" t="s">
        <v>34758</v>
      </c>
      <c r="E4" s="152" t="s">
        <v>39100</v>
      </c>
      <c r="F4" s="153">
        <v>45948.661111111112</v>
      </c>
      <c r="G4" s="154">
        <f ca="1">IFERROR(NOW()-F4,"")</f>
        <v>13.428294328703487</v>
      </c>
      <c r="H4" s="153">
        <v>45948.661111111112</v>
      </c>
      <c r="I4" s="152" t="str">
        <f>IFERROR(VLOOKUP(D4,DB!A:F,6,0),"")</f>
        <v>SCECO</v>
      </c>
      <c r="J4" s="152" t="str">
        <f>IFERROR(VLOOKUP(D4,DB!A:G,7,0),"")</f>
        <v>Dead</v>
      </c>
      <c r="K4" s="152" t="s">
        <v>39116</v>
      </c>
      <c r="L4" s="152" t="str">
        <f>IFERROR(VLOOKUP(D4,DB!A:I,9,0),"")</f>
        <v>Latis</v>
      </c>
    </row>
    <row r="5" spans="1:13" ht="15">
      <c r="A5" s="152"/>
      <c r="B5" s="152" t="str">
        <f>IFERROR(VLOOKUP(D5,DB!A:K,11,0),"")</f>
        <v/>
      </c>
      <c r="C5" s="152"/>
      <c r="D5" s="152"/>
      <c r="E5" s="152"/>
      <c r="F5" s="153"/>
      <c r="G5" s="154">
        <f ca="1">IFERROR(NOW()-F5,"")</f>
        <v>45962.089405439816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45962.089405439816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45962.089405439816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45962.089405439816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45962.089405439816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45962.089405439816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45962.089405439816</v>
      </c>
      <c r="H11" s="153"/>
      <c r="I11" s="152" t="str">
        <f>IFERROR(VLOOKUP(D11,DB!A:F,6,0),"")</f>
        <v/>
      </c>
      <c r="J11" s="152" t="str">
        <f>IFERROR(VLOOKUP(D11,DB!A:G,7,0),"")</f>
        <v/>
      </c>
      <c r="K11" s="152"/>
      <c r="L11" s="152" t="str">
        <f>IFERROR(VLOOKUP(D11,DB!A:I,9,0),"")</f>
        <v/>
      </c>
    </row>
    <row r="12" spans="1:13" ht="15">
      <c r="A12" s="152"/>
      <c r="B12" s="152" t="str">
        <f>IFERROR(VLOOKUP(D12,DB!A:K,11,0),"")</f>
        <v/>
      </c>
      <c r="C12" s="152"/>
      <c r="D12" s="170"/>
      <c r="E12" s="152"/>
      <c r="F12" s="153"/>
      <c r="G12" s="154">
        <f ca="1">IFERROR(NOW()-F12,"")</f>
        <v>45962.089405439816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45962.089405439816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45962.089405439816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45962.089405439816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45962.089405439816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45962.089405439816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45962.089405439816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45962.089405439816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45962.089405439816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45962.089405439816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45962.089405439816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45962.089405439816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45962.089405439816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45962.089405439816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45962.089405439816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45962.089405439816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45962.089405439816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45962.089405439816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45962.089405439816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45962.089405439816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45962.089405439816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45962.089405439816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45962.089405439816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45962.089405439816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45962.089405439816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45962.089405439816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45962.089405439816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45962.089405439816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45962.089405439816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45962.089405439816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45962.089405439816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45962.089405439816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45962.089405439816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45962.089405439816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45962.089405439816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45962.089405439816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45962.089405439816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45962.089405439816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45962.089405439816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45962.089405439816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45962.089405439816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45962.089405439816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45962.089405439816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45962.089405439816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45962.089405439816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45962.089405439816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45962.089405439816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45962.089405439816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45962.089405439816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45962.089405439816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45962.089405439816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45962.089405439816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45962.089405439816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45962.089405439816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45962.089405439816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45962.089405439816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45962.089405439816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45962.089405439816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45962.089405439816</v>
      </c>
      <c r="H70" s="153"/>
      <c r="I70" s="152" t="str">
        <f>IFERROR(VLOOKUP(D70,DB!A:F,6,0),"")</f>
        <v/>
      </c>
      <c r="J70" s="152" t="str">
        <f>IFERROR(VLOOKUP(D70,DB!A:G,7,0),"")</f>
        <v/>
      </c>
      <c r="K70" s="152"/>
      <c r="L70" s="152" t="str">
        <f>IFERROR(VLOOKUP(D70,DB!A:I,9,0),"")</f>
        <v/>
      </c>
    </row>
    <row r="71" spans="1:12" ht="15">
      <c r="A71" s="158"/>
      <c r="B71" s="158" t="str">
        <f>IFERROR(VLOOKUP(D71,DB!A:K,11,0),"")</f>
        <v/>
      </c>
      <c r="C71" s="158"/>
      <c r="D71" s="158"/>
      <c r="E71" s="158"/>
      <c r="F71" s="159"/>
      <c r="G71" s="160">
        <f ca="1">IFERROR(NOW()-F71,"")</f>
        <v>45962.089405439816</v>
      </c>
      <c r="H71" s="159"/>
      <c r="I71" s="158" t="str">
        <f>IFERROR(VLOOKUP(D71,DB!A:F,6,0),"")</f>
        <v/>
      </c>
      <c r="J71" s="158" t="str">
        <f>IFERROR(VLOOKUP(D71,DB!A:G,7,0),"")</f>
        <v/>
      </c>
      <c r="K71" s="158"/>
      <c r="L71" s="158" t="str">
        <f>IFERROR(VLOOKUP(D71,DB!A:I,9,0),"")</f>
        <v/>
      </c>
    </row>
    <row r="72" spans="1:12" ht="15">
      <c r="A72" s="158"/>
      <c r="B72" s="158" t="str">
        <f>IFERROR(VLOOKUP(D72,DB!A:K,11,0),"")</f>
        <v/>
      </c>
      <c r="C72" s="158"/>
      <c r="D72" s="158"/>
      <c r="E72" s="158"/>
      <c r="F72" s="159"/>
      <c r="G72" s="160">
        <f ca="1">IFERROR(NOW()-F72,"")</f>
        <v>45962.089405439816</v>
      </c>
      <c r="H72" s="159"/>
      <c r="I72" s="158" t="str">
        <f>IFERROR(VLOOKUP(D72,DB!A:F,6,0),"")</f>
        <v/>
      </c>
      <c r="J72" s="158" t="str">
        <f>IFERROR(VLOOKUP(D72,DB!A:G,7,0),"")</f>
        <v/>
      </c>
      <c r="K72" s="158"/>
      <c r="L72" s="158" t="str">
        <f>IFERROR(VLOOKUP(D72,DB!A:I,9,0),"")</f>
        <v/>
      </c>
    </row>
    <row r="73" spans="1:12" ht="15">
      <c r="A73" s="158"/>
      <c r="B73" s="158" t="str">
        <f>IFERROR(VLOOKUP(D73,DB!A:K,11,0),"")</f>
        <v/>
      </c>
      <c r="C73" s="158"/>
      <c r="D73" s="158"/>
      <c r="E73" s="158"/>
      <c r="F73" s="159"/>
      <c r="G73" s="160">
        <f ca="1">IFERROR(NOW()-F73,"")</f>
        <v>45962.089405439816</v>
      </c>
      <c r="H73" s="159"/>
      <c r="I73" s="158" t="str">
        <f>IFERROR(VLOOKUP(D73,DB!A:F,6,0),"")</f>
        <v/>
      </c>
      <c r="J73" s="158" t="str">
        <f>IFERROR(VLOOKUP(D73,DB!A:G,7,0),"")</f>
        <v/>
      </c>
      <c r="K73" s="158"/>
      <c r="L73" s="158" t="str">
        <f>IFERROR(VLOOKUP(D73,DB!A:I,9,0),"")</f>
        <v/>
      </c>
    </row>
    <row r="74" spans="1:12" ht="15">
      <c r="A74" s="158"/>
      <c r="B74" s="158" t="str">
        <f>IFERROR(VLOOKUP(D74,DB!A:K,11,0),"")</f>
        <v/>
      </c>
      <c r="C74" s="158"/>
      <c r="D74" s="158"/>
      <c r="E74" s="158"/>
      <c r="F74" s="159"/>
      <c r="G74" s="160">
        <f ca="1">IFERROR(NOW()-F74,"")</f>
        <v>45962.089405439816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45962.089405439816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45962.089405439816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45962.089405439816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45962.089405439816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45962.089405439816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45962.089405439816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45962.089405439816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45962.089405439816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45962.089405439816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45962.089405439816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45962.089405439816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45962.089405439816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45962.089405439816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45962.089405439816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45962.089405439816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45962.089405439816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45962.089405439816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45962.089405439816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45962.089405439816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45962.089405439816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45962.089405439816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45962.089405439816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45962.089405439816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45962.089405439816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45962.089405439816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45962.089405439816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45962.089405439816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45962.089405439816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45962.089405439816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45962.089405439816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45962.089405439816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45962.089405439816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45962.089405439816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45962.089405439816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45962.089405439816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45962.089405439816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45962.089405439816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45962.089405439816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45962.089405439816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45962.089405439816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45962.089405439816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45962.089405439816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45962.089405439816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45962.089405439816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45962.089405439816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45962.089405439816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45962.089405439816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45962.089405439816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45962.089405439816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45962.089405439816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45962.089405439816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45962.089405439816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45962.089405439816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45962.089405439816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45962.089405439816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45962.089405439816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45962.089405439816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45962.089405439816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45962.089405439816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45962.089405439816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45962.089405439816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45962.089405439816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45962.089405439816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45962.089405439816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45962.089405439816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45962.089405439816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45962.089405439816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45962.089405439816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45962.089405439816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45962.089405439816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45962.089405439816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45962.089405439816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45962.089405439816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45962.089405439816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45962.089405439816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45962.089405439816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45962.089405439816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45962.089405439816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45962.089405439816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45962.089405439816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45962.089405439816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45962.089405439816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45962.089405439816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45962.089405439816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45962.089405439816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45962.089405439816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45962.089405439816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45962.089405439816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45962.089405439816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45962.089405439816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45962.089405439816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45962.089405439816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45962.089405439816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45962.089405439816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45962.089405439816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45962.089405439816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45962.089405439816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45962.089405439816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45962.089405439816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45962.089405439816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45962.089405439816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45962.089405439816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45962.089405439816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45962.089405439816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45962.089405439816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45962.089405439816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45962.089405439816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45962.089405439816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45962.089405439816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45962.089405439816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45962.089405439816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45962.089405439816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45962.089405439816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45962.089405439816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45962.089405439816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45962.089405439816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45962.089405439816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45962.089405439816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45962.089405439816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45962.089405439816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45962.089405439816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45962.089405439816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45962.089405439816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45962.089405439816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45962.089405439816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45962.089405439816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45962.089405439816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45962.089405439816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45962.089405439816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45962.089405439816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45962.089405439816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45962.089405439816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45962.089405439816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45962.089405439816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45962.089405439816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45962.089405439816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45962.089405439816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45962.089405439816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45962.089405439816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45962.089405439816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45962.089405439816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45962.089405439816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45962.089405439816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45962.089405439816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45962.089405439816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45962.089405439816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45962.089405439816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45962.089405439816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45962.089405439816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45962.089405439816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45962.089405439816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45962.089405439816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45962.089405439816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45962.089405439816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45962.089405439816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45962.089405439816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45962.089405439816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45962.089405439816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45962.089405439816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45962.089405439816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45962.089405439816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45962.089405439816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45962.089405439816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45962.089405439816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45962.089405439816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45962.089405439816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45962.089405439816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45962.089405439816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45962.089405439816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45962.089405439816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45962.089405439816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45962.089405439816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45962.089405439816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45962.089405439816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45962.089405439816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45962.089405439816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45962.089405439816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45962.089405439816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45962.089405439816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45962.089405439816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45962.089405439816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45962.089405439816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45962.089405439816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45962.089405439816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45962.089405439816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45962.089405439816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45962.089405439816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45962.089405439816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45962.089405439816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45962.089405439816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45962.089405439816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45962.089405439816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45962.089405439816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45962.089405439816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45962.089405439816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45962.089405439816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45962.089405439816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45962.089405439816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45962.089405439816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45962.089405439816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45962.089405439816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45962.089405439816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45962.089405439816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45962.089405439816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45962.089405439816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45962.089405439816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45962.089405439816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45962.089405439816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45962.089405439816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45962.089405439816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45962.089405439816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45962.089405439816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45962.089405439816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45962.089405439816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45962.089405439816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45962.089405439816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45962.089405439816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45962.089405439816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45962.089405439816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45962.089405439816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45962.089405439816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45962.089405439816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45962.089405439816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45962.089405439816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45962.089405439816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45962.089405439816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45962.089405439816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45962.089405439816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45962.089405439816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45962.089405439816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45962.089405439816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45962.089405439816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45962.089405439816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45962.089405439816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45962.089405439816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45962.089405439816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45962.089405439816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45962.089405439816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45962.089405439816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45962.089405439816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45962.089405439816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45962.089405439816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45962.089405439816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45962.089405439816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45962.089405439816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45962.089405439816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45962.089405439816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45962.089405439816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45962.089405439816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45962.089405439816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45962.089405439816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45962.089405439816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45962.089405439816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45962.089405439816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45962.089405439816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45962.089405439816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45962.089405439816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45962.089405439816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45962.089405439816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45962.089405439816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45962.089405439816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45962.089405439816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45962.089405439816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45962.089405439816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45962.089405439816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45962.089405439816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45962.089405439816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45962.089405439816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45962.089405439816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45962.089405439816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45962.089405439816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45962.089405439816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45962.089405439816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45962.089405439816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45962.089405439816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45962.089405439816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45962.089405439816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45962.089405439816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45962.089405439816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45962.089405439816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45962.089405439816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45962.089405439816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45962.089405439816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45962.089405439816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45962.089405439816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45962.089405439816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45962.089405439816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45962.089405439816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45962.089405439816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45962.089405439816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45962.089405439816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45962.089405439816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45962.089405439816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45962.089405439816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45962.089405439816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45962.089405439816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45962.089405439816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45962.089405439816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45962.089405439816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45962.089405439816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45962.089405439816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45962.089405439816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45962.089405439816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45962.089405439816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45962.089405439816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45962.089405439816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45962.089405439816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45962.089405439816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45962.089405439816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45962.089405439816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45962.089405439816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45962.089405439816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45962.089405439816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45962.089405439816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45962.089405439816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45962.089405439816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45962.089405439816</v>
      </c>
      <c r="H391" s="159"/>
      <c r="I391" s="158" t="str">
        <f>IFERROR(VLOOKUP(D391,DB!A:F,6,0),"")</f>
        <v/>
      </c>
      <c r="J391" s="158" t="str">
        <f>IFERROR(VLOOKUP(D391,DB!A:G,7,0),"")</f>
        <v/>
      </c>
      <c r="K391" s="158"/>
      <c r="L391" s="158" t="str">
        <f>IFERROR(VLOOKUP(D391,DB!A:I,9,0),"")</f>
        <v/>
      </c>
    </row>
    <row r="392" spans="1:12" ht="15"/>
    <row r="393" spans="1:12" ht="15"/>
    <row r="394" spans="1:12" ht="15"/>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501" ht="15"/>
    <row r="502" ht="15"/>
    <row r="504" ht="15"/>
    <row r="505" ht="15"/>
    <row r="506" ht="15"/>
    <row r="507" ht="15"/>
    <row r="509" ht="15"/>
    <row r="510" ht="15"/>
    <row r="517" ht="15"/>
    <row r="518" ht="15"/>
    <row r="519" ht="15"/>
    <row r="520" ht="15"/>
    <row r="521" ht="15"/>
    <row r="522" ht="15"/>
    <row r="525" ht="15"/>
    <row r="526" ht="15"/>
    <row r="527" ht="15"/>
    <row r="528" ht="15"/>
    <row r="529" ht="15"/>
    <row r="530" ht="15"/>
    <row r="531" ht="15"/>
    <row r="532" ht="15"/>
    <row r="533" ht="15"/>
    <row r="534" ht="15"/>
    <row r="535" ht="15"/>
    <row r="536" ht="15"/>
    <row r="539" ht="15"/>
    <row r="540" ht="15"/>
    <row r="541"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2" ht="15"/>
    <row r="593" ht="15"/>
    <row r="630" ht="15"/>
    <row r="631" ht="15"/>
    <row r="632" ht="15"/>
    <row r="633" ht="15"/>
    <row r="634" ht="15"/>
    <row r="635" ht="15"/>
    <row r="636" ht="15"/>
    <row r="637" ht="15"/>
    <row r="638" ht="15"/>
    <row r="639" ht="15"/>
    <row r="642" ht="15"/>
    <row r="643" ht="15"/>
    <row r="644"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20" ht="15"/>
    <row r="721" ht="15"/>
    <row r="722" ht="15"/>
    <row r="724" ht="15"/>
    <row r="725"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8" ht="15"/>
    <row r="759" ht="15"/>
    <row r="929" ht="15"/>
    <row r="930" ht="15"/>
    <row r="931" ht="15"/>
    <row r="932" ht="15"/>
    <row r="933" ht="15"/>
    <row r="934" ht="15"/>
    <row r="940" ht="15"/>
    <row r="941" ht="15"/>
    <row r="942" ht="15"/>
    <row r="943" ht="15"/>
    <row r="944" ht="15"/>
    <row r="945" ht="15"/>
    <row r="946" ht="15"/>
    <row r="948" ht="15"/>
    <row r="949" ht="15"/>
    <row r="950"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7" ht="15"/>
    <row r="998" ht="15"/>
    <row r="1004" ht="15"/>
    <row r="1005" ht="15"/>
    <row r="1007" ht="15"/>
    <row r="1008" ht="15"/>
    <row r="1009" ht="15"/>
    <row r="1010" ht="15"/>
    <row r="1011" ht="15"/>
    <row r="1012" ht="15"/>
    <row r="1013" ht="15"/>
    <row r="1015" ht="15"/>
    <row r="1016" ht="15"/>
    <row r="1017"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62" ht="15"/>
    <row r="1063" ht="15"/>
    <row r="1064"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6" ht="15"/>
    <row r="1087" ht="15"/>
    <row r="1088" ht="15"/>
    <row r="1089" ht="15"/>
    <row r="1090" ht="15"/>
    <row r="1091" ht="15"/>
    <row r="1092" ht="15"/>
    <row r="1093" ht="15"/>
    <row r="1094" ht="15"/>
    <row r="1095" ht="15"/>
    <row r="1096" ht="15"/>
    <row r="1097" ht="15"/>
    <row r="1098" ht="15"/>
    <row r="1099" ht="15"/>
    <row r="1101" ht="15"/>
    <row r="1102" ht="15"/>
    <row r="1103" ht="15"/>
    <row r="1104" ht="15"/>
    <row r="1105" ht="15"/>
    <row r="1106" ht="15"/>
    <row r="1107" ht="15"/>
    <row r="1108" ht="15"/>
    <row r="1109" ht="15"/>
    <row r="1110" ht="15"/>
    <row r="1111" ht="15"/>
    <row r="1112" ht="15"/>
    <row r="1115" ht="15"/>
    <row r="1116" ht="15"/>
    <row r="1117" ht="15"/>
    <row r="1118" ht="15"/>
    <row r="1119" ht="15"/>
    <row r="1120" ht="15"/>
    <row r="1121" ht="15"/>
    <row r="1123" ht="15"/>
    <row r="1124" ht="15"/>
    <row r="1125" ht="15"/>
    <row r="1126" ht="15"/>
    <row r="1127" ht="15"/>
    <row r="1128" ht="15"/>
    <row r="1129" ht="15"/>
    <row r="1130" ht="15"/>
    <row r="1131" ht="15"/>
    <row r="1132" ht="15"/>
    <row r="1133" ht="15"/>
    <row r="1135" ht="15"/>
    <row r="1136" ht="15"/>
    <row r="1137" ht="15"/>
    <row r="1138" ht="15"/>
    <row r="1139" ht="15"/>
    <row r="1140" ht="15"/>
    <row r="1141" ht="15"/>
    <row r="1142" ht="15"/>
    <row r="1143" ht="15"/>
    <row r="1144" ht="15"/>
    <row r="1152" ht="15"/>
    <row r="1153" ht="15"/>
    <row r="1156" ht="15"/>
    <row r="1157" ht="15"/>
    <row r="1158" ht="15"/>
    <row r="1159" ht="15"/>
    <row r="1160" ht="15"/>
    <row r="1161" ht="15"/>
    <row r="1162" ht="15"/>
    <row r="1163" ht="15"/>
    <row r="1166" ht="15"/>
    <row r="1167" ht="15"/>
    <row r="1168" ht="15"/>
    <row r="1169" ht="15"/>
    <row r="1170" ht="15"/>
    <row r="1171" ht="15"/>
    <row r="1172" ht="15"/>
    <row r="1173" ht="15"/>
    <row r="1174" ht="15"/>
    <row r="1175" ht="15"/>
    <row r="1176" ht="15"/>
    <row r="1177" ht="15"/>
    <row r="1179" ht="15"/>
    <row r="1180" ht="15"/>
    <row r="1181" ht="15"/>
    <row r="1184" ht="15"/>
    <row r="1186" ht="15"/>
    <row r="1188" ht="15"/>
    <row r="1191" ht="15"/>
    <row r="1192" ht="15"/>
    <row r="1193" ht="15"/>
    <row r="1195" ht="15"/>
    <row r="1197" ht="15"/>
    <row r="1198" ht="15"/>
    <row r="1199" ht="15"/>
    <row r="1200" ht="15"/>
    <row r="1201" ht="15"/>
    <row r="1203" ht="15"/>
    <row r="1204" ht="15"/>
    <row r="1205" ht="15"/>
    <row r="1206" ht="15"/>
    <row r="1208" ht="15"/>
    <row r="1210" ht="15"/>
    <row r="1211" ht="15"/>
    <row r="1213" ht="15"/>
    <row r="1214" ht="15"/>
    <row r="1215" ht="15"/>
    <row r="1216" ht="15"/>
    <row r="1218" ht="15"/>
    <row r="1220" ht="15"/>
    <row r="1221" ht="15"/>
    <row r="1222" ht="15"/>
    <row r="1223" ht="15"/>
    <row r="1225" ht="15"/>
    <row r="1226" ht="15"/>
    <row r="1227" ht="15"/>
    <row r="1228" ht="15"/>
    <row r="1229" ht="15"/>
    <row r="1230" ht="15"/>
    <row r="1231" ht="15"/>
    <row r="1234" ht="15"/>
    <row r="1236" ht="15"/>
    <row r="1237" ht="15"/>
    <row r="1238" ht="15"/>
    <row r="1239" ht="15"/>
    <row r="1240" ht="15"/>
    <row r="1241" ht="15"/>
    <row r="1242" ht="15"/>
    <row r="1243" ht="15"/>
    <row r="1246" ht="15"/>
    <row r="1247" ht="15"/>
    <row r="1249" ht="15"/>
    <row r="1251" ht="15"/>
    <row r="1252" ht="15"/>
    <row r="1253" ht="15"/>
    <row r="1254" ht="15"/>
    <row r="1255" ht="15"/>
    <row r="1259" ht="15"/>
    <row r="1260" ht="15"/>
    <row r="1262" ht="15"/>
    <row r="1263" ht="15"/>
    <row r="1266" ht="15"/>
    <row r="1267" ht="15"/>
    <row r="1271" ht="15"/>
    <row r="1278" ht="15"/>
    <row r="1280" ht="15"/>
    <row r="1281" ht="15"/>
  </sheetData>
  <dataValidations count="2">
    <dataValidation allowBlank="1" showInputMessage="1" showErrorMessage="1" sqref="E1" xr:uid="{920C6338-E771-4DAE-8C89-92A9093EA4DE}"/>
    <dataValidation type="list" allowBlank="1" showInputMessage="1" showErrorMessage="1" sqref="E2:E391"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35"/>
  <sheetViews>
    <sheetView tabSelected="1" workbookViewId="0">
      <selection activeCell="E3" sqref="E3"/>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3.199218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t="s">
        <v>39117</v>
      </c>
      <c r="B2" s="103" t="str">
        <f>IFERROR(VLOOKUP(D2,DB!A:K,11,0),"")</f>
        <v/>
      </c>
      <c r="C2" s="105"/>
      <c r="D2"/>
      <c r="E2" s="106" t="s">
        <v>39021</v>
      </c>
      <c r="F2" s="171"/>
      <c r="G2" s="77">
        <f ca="1">IFERROR(NOW()-F2,"")</f>
        <v>45962.089405439816</v>
      </c>
      <c r="H2" s="107">
        <v>45961.952152777776</v>
      </c>
      <c r="I2" s="103" t="str">
        <f>IFERROR(VLOOKUP(D2,DB!A:F,6,0),"")</f>
        <v/>
      </c>
      <c r="J2" s="102" t="str">
        <f>IFERROR(VLOOKUP(D2,DB!A:G,7,0),"")</f>
        <v/>
      </c>
      <c r="K2" s="108"/>
      <c r="L2" s="109" t="str">
        <f>IFERROR(VLOOKUP(D2,DB!A:I,9,0),"")</f>
        <v/>
      </c>
    </row>
    <row r="3" spans="1:16383" ht="31.5" customHeight="1">
      <c r="A3" s="104"/>
      <c r="B3" s="103" t="str">
        <f>IFERROR(VLOOKUP(D3,DB!A:K,11,0),"")</f>
        <v>R6</v>
      </c>
      <c r="C3" s="105"/>
      <c r="D3" s="103" t="s">
        <v>37612</v>
      </c>
      <c r="E3" s="106"/>
      <c r="F3" s="107">
        <v>45962.085949074077</v>
      </c>
      <c r="G3" s="77">
        <f ca="1">IFERROR(NOW()-F3,"")</f>
        <v>3.4563657391117886E-3</v>
      </c>
      <c r="H3" s="107"/>
      <c r="I3" s="103" t="str">
        <f>IFERROR(VLOOKUP(D3,DB!A:F,6,0),"")</f>
        <v>SCECO</v>
      </c>
      <c r="J3" s="102" t="str">
        <f>IFERROR(VLOOKUP(D3,DB!A:G,7,0),"")</f>
        <v>Vandalized</v>
      </c>
      <c r="K3" s="108"/>
      <c r="L3" s="109" t="str">
        <f>IFERROR(VLOOKUP(D3,DB!A:I,9,0),"")</f>
        <v>Latis</v>
      </c>
    </row>
    <row r="4" spans="1:16383" ht="31.5" customHeight="1">
      <c r="A4" s="104"/>
      <c r="B4" s="103" t="str">
        <f>IFERROR(VLOOKUP(D4,DB!A:K,11,0),"")</f>
        <v/>
      </c>
      <c r="C4" s="105"/>
      <c r="D4" s="103"/>
      <c r="E4" s="106"/>
      <c r="F4" s="107"/>
      <c r="G4" s="77">
        <f ca="1">IFERROR(NOW()-F4,"-")</f>
        <v>45962.089405439816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45962.089405439816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45962.089405439816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45962.089405439816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45962.089405439816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45962.089405439816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45962.089405439816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45962.089405439816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45962.089405439816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45962.089405439816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45962.089405439816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45962.089405439816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45962.089405439816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45962.089405439816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45962.089405439816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45962.089405439816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45962.089405439816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45962.089405439816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45962.089405439816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45962.089405439816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45962.089405439816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45962.089405439816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45962.089405439816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45962.089405439816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45962.089405439816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45962.089405439816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45962.089405439816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45962.089405439816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45962.089405439816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45962.089405439816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45962.089405439816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45962.089405439816</v>
      </c>
      <c r="H35" s="107"/>
      <c r="I35" s="103" t="str">
        <f>IFERROR(VLOOKUP(D35,DB!A:F,6,0),"")</f>
        <v/>
      </c>
      <c r="J35" s="102" t="str">
        <f>IFERROR(VLOOKUP(D35,DB!A:G,7,0),"")</f>
        <v/>
      </c>
      <c r="K35" s="108"/>
      <c r="L35" s="109" t="str">
        <f>IFERROR(VLOOKUP(D35,DB!A:I,9,0),"")</f>
        <v/>
      </c>
    </row>
  </sheetData>
  <dataValidations count="2">
    <dataValidation allowBlank="1" showInputMessage="1" showErrorMessage="1" sqref="E1" xr:uid="{380493DB-286A-4683-AF55-C78F04945A49}"/>
    <dataValidation type="list" allowBlank="1" showInputMessage="1" showErrorMessage="1" sqref="E2:E35"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2025-10-31T23:08:45Z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