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515" documentId="120_S{2AC9BD13-BADA-5192-A53E-5A8FF88502F6}" xr6:coauthVersionLast="47" xr6:coauthVersionMax="47" xr10:uidLastSave="{6765F02D-F93C-44ED-9111-5B3B2E77AC72}"/>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7" i="4" l="1"/>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<sst xmlns="http://schemas.openxmlformats.org/spreadsheetml/2006/main" count="180305" uniqueCount="39135">
  <si>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</si>
  <si>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</si>
  <si>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</si>
  <si>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</si>
  <si>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</si>
  <si>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</si>
  <si>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</si>
  <si>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</si>
  <si>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</si>
  <si>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</si>
  <si>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</si>
  <si>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</si>
  <si>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</si>
  <si>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</si>
  <si>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</si>
  <si>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</si>
  <si>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</si>
  <si>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</si>
  <si>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</si>
  <si>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</si>
  <si>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</si>
  <si>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</si>
  <si>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</si>
  <si>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</si>
  <si>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</si>
  <si>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</si>
  <si>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</si>
  <si>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</si>
  <si>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</si>
  <si>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</si>
  <si>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</si>
  <si>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</si>
  <si>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</si>
  <si>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</si>
  <si>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</si>
  <si>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</si>
  <si>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</si>
  <si>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</si>
  <si>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</si>
  <si>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</si>
  <si>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</si>
  <si>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</si>
  <si>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</si>
  <si>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</si>
  <si>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</si>
  <si>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</si>
  <si>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</si>
  <si>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</si>
  <si>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</si>
  <si>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</si>
  <si>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</si>
  <si>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</si>
  <si>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</si>
  <si>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</si>
  <si>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</si>
  <si>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</si>
  <si>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</si>
  <si>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</si>
  <si>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</si>
  <si>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</si>
  <si>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</si>
  <si>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</si>
  <si>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</si>
  <si>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</si>
  <si>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</si>
  <si>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</si>
  <si>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</si>
  <si>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</si>
  <si>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</si>
  <si>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</si>
  <si>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</si>
  <si>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</si>
  <si>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</si>
  <si>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</si>
  <si>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</si>
  <si>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</si>
  <si>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</si>
  <si>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</si>
  <si>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</si>
  <si>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</si>
  <si>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</si>
  <si>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</si>
  <si>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</si>
  <si>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</si>
  <si>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</si>
  <si>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</si>
  <si>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</si>
  <si>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</si>
  <si>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</si>
  <si>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</si>
  <si>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</si>
  <si>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</si>
  <si>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</si>
  <si>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</si>
  <si>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</si>
  <si>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</si>
  <si>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</si>
  <si>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</si>
  <si>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</si>
  <si>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</si>
  <si>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</si>
  <si>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</si>
  <si>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</si>
  <si>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</si>
  <si>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</si>
  <si>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</si>
  <si>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</si>
  <si>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</si>
  <si>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</si>
  <si>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</si>
  <si>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</si>
  <si>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</si>
  <si>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</si>
  <si>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</si>
  <si>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</si>
  <si>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</si>
  <si>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</si>
  <si>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</si>
  <si>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</si>
  <si>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</si>
  <si>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</si>
  <si>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</si>
  <si>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</si>
  <si>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</si>
  <si>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</si>
  <si>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</si>
  <si>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</si>
  <si>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</si>
  <si>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</si>
  <si>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</si>
  <si>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</si>
  <si>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</si>
  <si>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</si>
  <si>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</si>
  <si>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</si>
  <si>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</si>
  <si>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</si>
  <si>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</si>
  <si>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</si>
  <si>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</si>
  <si>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</si>
  <si>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</si>
  <si>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</si>
  <si>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</si>
  <si>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</si>
  <si>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</si>
  <si>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</si>
  <si>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</si>
  <si>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</si>
  <si>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</si>
  <si>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</si>
  <si>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</si>
  <si>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</si>
  <si>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</si>
  <si>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</si>
  <si>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</si>
  <si>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</si>
  <si>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</si>
  <si>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</si>
  <si>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</si>
  <si>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</si>
  <si>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</si>
  <si>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</si>
  <si>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</si>
  <si>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</si>
  <si>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</si>
  <si>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</si>
  <si>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</si>
  <si>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</si>
  <si>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</si>
  <si>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</si>
  <si>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</si>
  <si>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</si>
  <si>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</si>
  <si>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</si>
  <si>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</si>
  <si>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</si>
  <si>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</si>
  <si>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</si>
  <si>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</si>
  <si>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</si>
  <si>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</si>
  <si>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</si>
  <si>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</si>
  <si>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</si>
  <si>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</si>
  <si>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</si>
  <si>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</si>
  <si>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</si>
  <si>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</si>
  <si>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</si>
  <si>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</si>
  <si>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</si>
  <si>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</si>
  <si>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</si>
  <si>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</si>
  <si>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</si>
  <si>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</si>
  <si>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</si>
  <si>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</si>
  <si>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</si>
  <si>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</si>
  <si>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</si>
  <si>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</si>
  <si>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</si>
  <si>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</si>
  <si>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</si>
  <si>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</si>
  <si>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</si>
  <si>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</si>
  <si>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</si>
  <si>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</si>
  <si>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</si>
  <si>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</si>
  <si>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</si>
  <si>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</si>
  <si>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</si>
  <si>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</si>
  <si>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</si>
  <si>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</si>
  <si>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</si>
  <si>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</si>
  <si>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</si>
  <si>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</si>
  <si>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</si>
  <si>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</si>
  <si>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</si>
  <si>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</si>
  <si>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</si>
  <si>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</si>
  <si>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</si>
  <si>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</si>
  <si>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</si>
  <si>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</si>
  <si>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</si>
  <si>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</si>
  <si>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</si>
  <si>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</si>
  <si>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</si>
  <si>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</si>
  <si>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</si>
  <si>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</si>
  <si>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</si>
  <si>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</si>
  <si>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</si>
  <si>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</si>
  <si>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</si>
  <si>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</si>
  <si>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</si>
  <si>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</si>
  <si>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</si>
  <si>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</si>
  <si>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</si>
  <si>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</si>
  <si>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</si>
  <si>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</si>
  <si>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</si>
  <si>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</si>
  <si>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</si>
  <si>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</si>
  <si>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</si>
  <si>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</si>
  <si>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</si>
  <si>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</si>
  <si>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</si>
  <si>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</si>
  <si>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</si>
  <si>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</si>
  <si>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</si>
  <si>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</si>
  <si>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</si>
  <si>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</si>
  <si>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</si>
  <si>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</si>
  <si>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</si>
  <si>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</si>
  <si>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</si>
  <si>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</si>
  <si>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</si>
  <si>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</si>
  <si>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</si>
  <si>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</si>
  <si>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</si>
  <si>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</si>
  <si>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</si>
  <si>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</si>
  <si>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</si>
  <si>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</si>
  <si>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</si>
  <si>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</si>
  <si>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</si>
  <si>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</si>
  <si>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</si>
  <si>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</si>
  <si>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</si>
  <si>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</si>
  <si>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</si>
  <si>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</si>
  <si>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</si>
  <si>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</si>
  <si>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</si>
  <si>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</si>
  <si>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</si>
  <si>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</si>
  <si>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</si>
  <si>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</si>
  <si>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</si>
  <si>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</si>
  <si>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</si>
  <si>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</si>
  <si>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</si>
  <si>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</si>
  <si>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</si>
  <si>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</si>
  <si>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</si>
  <si>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</si>
  <si>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</si>
  <si>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</si>
  <si>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</si>
  <si>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</si>
  <si>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</si>
  <si>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</si>
  <si>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</si>
  <si>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</si>
  <si>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</si>
  <si>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</si>
  <si>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</si>
  <si>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</si>
  <si>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</si>
  <si>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</si>
  <si>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</si>
  <si>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</si>
  <si>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</si>
  <si>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</si>
  <si>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</si>
  <si>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</si>
  <si>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</si>
  <si>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</si>
  <si>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</si>
  <si>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</si>
  <si>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</si>
  <si>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</si>
  <si>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</si>
  <si>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</si>
  <si>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</si>
  <si>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</si>
  <si>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</si>
  <si>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</si>
  <si>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</si>
  <si>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</si>
  <si>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</si>
  <si>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</si>
  <si>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</si>
  <si>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</si>
  <si>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</si>
  <si>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</si>
  <si>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</si>
  <si>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</si>
  <si>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</si>
  <si>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</si>
  <si>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</si>
  <si>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</si>
  <si>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</si>
  <si>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</si>
  <si>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</si>
  <si>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</si>
  <si>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</si>
  <si>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</si>
  <si>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</si>
  <si>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</si>
  <si>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</si>
  <si>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</si>
  <si>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</si>
  <si>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</si>
  <si>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</si>
  <si>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</si>
  <si>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</si>
  <si>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</si>
  <si>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</si>
  <si>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</si>
  <si>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</si>
  <si>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</si>
  <si>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</si>
  <si>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</si>
  <si>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</si>
  <si>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</si>
  <si>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</si>
  <si>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</si>
  <si>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</si>
  <si>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</si>
  <si>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</si>
  <si>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</si>
  <si>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</si>
  <si>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</si>
  <si>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</si>
  <si>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</si>
  <si>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</si>
  <si>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</si>
  <si>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</si>
  <si>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</si>
  <si>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</si>
  <si>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</si>
  <si>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</si>
  <si>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</si>
  <si>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</si>
  <si>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</si>
  <si>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</si>
  <si>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</si>
  <si>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</si>
  <si>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</si>
  <si>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</si>
  <si>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</si>
  <si>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</si>
  <si>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</si>
  <si>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</si>
  <si>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</si>
  <si>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</si>
  <si>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</si>
  <si>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</si>
  <si>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</si>
  <si>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</si>
  <si>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</si>
  <si>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</si>
  <si>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</si>
  <si>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</si>
  <si>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</si>
  <si>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</si>
  <si>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</si>
  <si>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</si>
  <si>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</si>
  <si>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</si>
  <si>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</si>
  <si>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</si>
  <si>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</si>
  <si>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</si>
  <si>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</si>
  <si>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</si>
  <si>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</si>
  <si>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</si>
  <si>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</si>
  <si>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</si>
  <si>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</si>
  <si>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</si>
  <si>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</si>
  <si>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</si>
  <si>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</si>
  <si>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</si>
  <si>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</si>
  <si>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</si>
  <si>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</si>
  <si>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</si>
  <si>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</si>
  <si>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</si>
  <si>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</si>
  <si>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</si>
  <si>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</si>
  <si>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</si>
  <si>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</si>
  <si>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</si>
  <si>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</si>
  <si>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</si>
  <si>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</si>
  <si>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</si>
  <si>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</si>
  <si>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</si>
  <si>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</si>
  <si>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</si>
  <si>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</si>
  <si>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</si>
  <si>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</si>
  <si>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</si>
  <si>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</si>
  <si>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</si>
  <si>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</si>
  <si>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</si>
  <si>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</si>
  <si>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</si>
  <si>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</si>
  <si>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</si>
  <si>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</si>
  <si>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</si>
  <si>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</si>
  <si>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</si>
  <si>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</si>
  <si>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</si>
  <si>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</si>
  <si>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</si>
  <si>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</si>
  <si>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</si>
  <si>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</si>
  <si>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</si>
  <si>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</si>
  <si>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</si>
  <si>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</si>
  <si>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</si>
  <si>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</si>
  <si>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</si>
  <si>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</si>
  <si>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</si>
  <si>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</si>
  <si>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</si>
  <si>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</si>
  <si>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</si>
  <si>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</si>
  <si>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</si>
  <si>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</si>
  <si>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</si>
  <si>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</si>
  <si>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</si>
  <si>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</si>
  <si>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</si>
  <si>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</si>
  <si>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</si>
  <si>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</si>
  <si>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</si>
  <si>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</si>
  <si>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</si>
  <si>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</si>
  <si>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</si>
  <si>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</si>
  <si>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</si>
  <si>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</si>
  <si>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</si>
  <si>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</si>
  <si>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</si>
  <si>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</si>
  <si>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</si>
  <si>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</si>
  <si>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</si>
  <si>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</si>
  <si>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</si>
  <si>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</si>
  <si>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</si>
  <si>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</si>
  <si>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</si>
  <si>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</si>
  <si>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</si>
  <si>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</si>
  <si>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</si>
  <si>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</si>
  <si>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</si>
  <si>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</si>
  <si>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</si>
  <si>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</si>
  <si>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</si>
  <si>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</si>
  <si>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</si>
  <si>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</si>
  <si>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</si>
  <si>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</si>
  <si>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</si>
  <si>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</si>
  <si>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</si>
  <si>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</si>
  <si>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</si>
  <si>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</si>
  <si>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</si>
  <si>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</si>
  <si>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</si>
  <si>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</si>
  <si>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</si>
  <si>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</si>
  <si>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</si>
  <si>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</si>
  <si>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</si>
  <si>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</si>
  <si>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</si>
  <si>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</si>
  <si>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</si>
  <si>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</si>
  <si>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</si>
  <si>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</si>
  <si>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</si>
  <si>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</si>
  <si>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</si>
  <si>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</si>
  <si>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</si>
  <si>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</si>
  <si>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</si>
  <si>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</si>
  <si>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</si>
  <si>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</si>
  <si>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</si>
  <si>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</si>
  <si>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</si>
  <si>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</si>
  <si>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</si>
  <si>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</si>
  <si>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</si>
  <si>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</si>
  <si>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</si>
  <si>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</si>
  <si>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</si>
  <si>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</si>
  <si>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</si>
  <si>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</si>
  <si>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</si>
  <si>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</si>
  <si>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</si>
  <si>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</si>
  <si>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</si>
  <si>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</si>
  <si>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</si>
  <si>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</si>
  <si>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</si>
  <si>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</si>
  <si>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</si>
  <si>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</si>
  <si>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</si>
  <si>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</si>
  <si>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</si>
  <si>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</si>
  <si>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</si>
  <si>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</si>
  <si>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</si>
  <si>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</si>
  <si>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</si>
  <si>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</si>
  <si>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</si>
  <si>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</si>
  <si>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</si>
  <si>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</si>
  <si>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</si>
  <si>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</si>
  <si>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</si>
  <si>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</si>
  <si>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</si>
  <si>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</si>
  <si>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</si>
  <si>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</si>
  <si>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</si>
  <si>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</si>
  <si>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</si>
  <si>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</si>
  <si>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</si>
  <si>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</si>
  <si>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</si>
  <si>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</si>
  <si>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</si>
  <si>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</si>
  <si>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</si>
  <si>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</si>
  <si>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</si>
  <si>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</si>
  <si>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</si>
  <si>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</si>
  <si>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</si>
  <si>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</si>
  <si>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</si>
  <si>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</si>
  <si>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</si>
  <si>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</si>
  <si>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</si>
  <si>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</si>
  <si>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</si>
  <si>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</si>
  <si>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</si>
  <si>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</si>
  <si>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</si>
  <si>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</si>
  <si>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</si>
  <si>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</si>
  <si>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</si>
  <si>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</si>
  <si>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</si>
  <si>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</si>
  <si>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</si>
  <si>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</si>
  <si>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</si>
  <si>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</si>
  <si>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</si>
  <si>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</si>
  <si>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</si>
  <si>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</si>
  <si>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</si>
  <si>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</si>
  <si>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</si>
  <si>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</si>
  <si>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</si>
  <si>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</si>
  <si>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</si>
  <si>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</si>
  <si>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</si>
  <si>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</si>
  <si>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</si>
  <si>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</si>
  <si>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</si>
  <si>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</si>
  <si>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</si>
  <si>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</si>
  <si>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</si>
  <si>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</si>
  <si>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</si>
  <si>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</si>
  <si>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</si>
  <si>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</si>
  <si>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</si>
  <si>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</si>
  <si>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</si>
  <si>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</si>
  <si>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</si>
  <si>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</si>
  <si>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</si>
  <si>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</si>
  <si>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</si>
  <si>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</si>
  <si>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</si>
  <si>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</si>
  <si>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</si>
  <si>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</si>
  <si>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</si>
  <si>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</si>
  <si>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</si>
  <si>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</si>
  <si>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</si>
  <si>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</si>
  <si>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</si>
  <si>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</si>
  <si>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</si>
  <si>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</si>
  <si>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</si>
  <si>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</si>
  <si>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</si>
  <si>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</si>
  <si>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</si>
  <si>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</si>
  <si>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</si>
  <si>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</si>
  <si>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</si>
  <si>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</si>
  <si>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</si>
  <si>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</si>
  <si>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</si>
  <si>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</si>
  <si>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</si>
  <si>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</si>
  <si>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</si>
  <si>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</si>
  <si>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</si>
  <si>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</si>
  <si>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</si>
  <si>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</si>
  <si>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</si>
  <si>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</si>
  <si>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</si>
  <si>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</si>
  <si>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</si>
  <si>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</si>
  <si>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</si>
  <si>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</si>
  <si>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</si>
  <si>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</si>
  <si>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</si>
  <si>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</si>
  <si>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</si>
  <si>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</si>
  <si>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</si>
  <si>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</si>
  <si>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</si>
  <si>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</si>
  <si>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</si>
  <si>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</si>
  <si>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</si>
  <si>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</si>
  <si>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</si>
  <si>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</si>
  <si>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</si>
  <si>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</si>
  <si>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</si>
  <si>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</si>
  <si>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</si>
  <si>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</si>
  <si>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</si>
  <si>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</si>
  <si>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</si>
  <si>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</si>
  <si>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</si>
  <si>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</si>
  <si>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</si>
  <si>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</si>
  <si>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</si>
  <si>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</si>
  <si>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</si>
  <si>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</si>
  <si>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</si>
  <si>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</si>
  <si>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</si>
  <si>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</si>
  <si>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</si>
  <si>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</si>
  <si>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</si>
  <si>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</si>
  <si>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</si>
  <si>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</si>
  <si>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</si>
  <si>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</si>
  <si>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</si>
  <si>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</si>
  <si>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</si>
  <si>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</si>
  <si>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</si>
  <si>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</si>
  <si>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</si>
  <si>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</si>
  <si>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</si>
  <si>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</si>
  <si>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</si>
  <si>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</si>
  <si>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</si>
  <si>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</si>
  <si>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</si>
  <si>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</si>
  <si>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</si>
  <si>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</si>
  <si>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</si>
  <si>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</si>
  <si>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</si>
  <si>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</si>
  <si>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</si>
  <si>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</si>
  <si>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</si>
  <si>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</si>
  <si>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</si>
  <si>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</si>
  <si>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</si>
  <si>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</si>
  <si>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</si>
  <si>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</si>
  <si>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</si>
  <si>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</si>
  <si>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</si>
  <si>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</si>
  <si>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</si>
  <si>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</si>
  <si>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</si>
  <si>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</si>
  <si>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</si>
  <si>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</si>
  <si>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</si>
  <si>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</si>
  <si>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</si>
  <si>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</si>
  <si>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</si>
  <si>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</si>
  <si>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</si>
  <si>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</si>
  <si>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</si>
  <si>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</si>
  <si>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</si>
  <si>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</si>
  <si>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</si>
  <si>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</si>
  <si>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</si>
  <si>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</si>
  <si>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</si>
  <si>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</si>
  <si>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</si>
  <si>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</si>
  <si>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</si>
  <si>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</si>
  <si>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</si>
  <si>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</si>
  <si>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</si>
  <si>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</si>
  <si>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</si>
  <si>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</si>
  <si>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</si>
  <si>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</si>
  <si>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</si>
  <si>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</si>
  <si>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</si>
  <si>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</si>
  <si>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</si>
  <si>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</si>
  <si>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</si>
  <si>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</si>
  <si>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</si>
  <si>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</si>
  <si>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</si>
  <si>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</si>
  <si>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</si>
  <si>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</si>
  <si>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</si>
  <si>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</si>
  <si>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</si>
  <si>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</si>
  <si>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</si>
  <si>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</si>
  <si>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</si>
  <si>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</si>
  <si>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</si>
  <si>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</si>
  <si>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</si>
  <si>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</si>
  <si>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</si>
  <si>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</si>
  <si>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</si>
  <si>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</si>
  <si>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</si>
  <si>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</si>
  <si>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</si>
  <si>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</si>
  <si>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</si>
  <si>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</si>
  <si>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</si>
  <si>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</si>
  <si>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</si>
  <si>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</si>
  <si>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</si>
  <si>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</si>
  <si>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</si>
  <si>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</si>
  <si>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</si>
  <si>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</si>
  <si>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</si>
  <si>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</si>
  <si>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</si>
  <si>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</si>
  <si>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</si>
  <si>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</si>
  <si>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</si>
  <si>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</si>
  <si>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</si>
  <si>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</si>
  <si>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</si>
  <si>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</si>
  <si>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</si>
  <si>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</si>
  <si>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</si>
  <si>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</si>
  <si>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</si>
  <si>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</si>
  <si>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</si>
  <si>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</si>
  <si>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</si>
  <si>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</si>
  <si>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</si>
  <si>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</si>
  <si>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</si>
  <si>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</si>
  <si>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</si>
  <si>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</si>
  <si>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</si>
  <si>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</si>
  <si>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</si>
  <si>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</si>
  <si>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</si>
  <si>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</si>
  <si>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</si>
  <si>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</si>
  <si>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</si>
  <si>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</si>
  <si>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</si>
  <si>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</si>
  <si>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</si>
  <si>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</si>
  <si>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</si>
  <si>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</si>
  <si>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</si>
  <si>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</si>
  <si>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</si>
  <si>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</si>
  <si>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</si>
  <si>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</si>
  <si>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</si>
  <si>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</si>
  <si>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</si>
  <si>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</si>
  <si>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</si>
  <si>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</si>
  <si>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</si>
  <si>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</si>
  <si>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</si>
  <si>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</si>
  <si>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</si>
  <si>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</si>
  <si>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</si>
  <si>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</si>
  <si>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</si>
  <si>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</si>
  <si>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</si>
  <si>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</si>
  <si>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</si>
  <si>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</si>
  <si>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</si>
  <si>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</si>
  <si>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</si>
  <si>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</si>
  <si>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</si>
  <si>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</si>
  <si>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</si>
  <si>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</si>
  <si>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</si>
  <si>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</si>
  <si>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</si>
  <si>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</si>
  <si>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</si>
  <si>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</si>
  <si>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</si>
  <si>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</si>
  <si>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</si>
  <si>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</si>
  <si>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</si>
  <si>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</si>
  <si>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</si>
  <si>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</si>
  <si>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</si>
  <si>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</si>
  <si>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</si>
  <si>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</si>
  <si>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</si>
  <si>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</si>
  <si>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</si>
  <si>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</si>
  <si>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</si>
  <si>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</si>
  <si>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</si>
  <si>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</si>
  <si>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</si>
  <si>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</si>
  <si>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</si>
  <si>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</si>
  <si>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</si>
  <si>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</si>
  <si>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</si>
  <si>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</si>
  <si>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</si>
  <si>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</si>
  <si>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</si>
  <si>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</si>
  <si>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</si>
  <si>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</si>
  <si>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</si>
  <si>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</si>
  <si>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</si>
  <si>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</si>
  <si>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</si>
  <si>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</si>
  <si>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</si>
  <si>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</si>
  <si>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</si>
  <si>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</si>
  <si>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</si>
  <si>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</si>
  <si>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</si>
  <si>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</si>
  <si>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</si>
  <si>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</si>
  <si>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</si>
  <si>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</si>
  <si>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</si>
  <si>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</si>
  <si>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</si>
  <si>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</si>
  <si>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</si>
  <si>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</si>
  <si>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</si>
  <si>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</si>
  <si>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</si>
  <si>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</si>
  <si>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</si>
  <si>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</si>
  <si>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</si>
  <si>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</si>
  <si>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</si>
  <si>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</si>
  <si>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</si>
  <si>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</si>
  <si>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</si>
  <si>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</si>
  <si>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</si>
  <si>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</si>
  <si>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</si>
  <si>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</si>
  <si>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</si>
  <si>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</si>
  <si>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</si>
  <si>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</si>
  <si>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</si>
  <si>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</si>
  <si>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</si>
  <si>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</si>
  <si>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</si>
  <si>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</si>
  <si>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</si>
  <si>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</si>
  <si>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</si>
  <si>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</si>
  <si>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</si>
  <si>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</si>
  <si>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</si>
  <si>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</si>
  <si>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</si>
  <si>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</si>
  <si>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</si>
  <si>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</si>
  <si>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</si>
  <si>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</si>
  <si>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</si>
  <si>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</si>
  <si>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</si>
  <si>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</si>
  <si>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</si>
  <si>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</si>
  <si>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</si>
  <si>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</si>
  <si>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</si>
  <si>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</si>
  <si>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</si>
  <si>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</si>
  <si>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</si>
  <si>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</si>
  <si>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</si>
  <si>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</si>
  <si>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</si>
  <si>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</si>
  <si>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</si>
  <si>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</si>
  <si>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</si>
  <si>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</si>
  <si>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</si>
  <si>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</si>
  <si>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</si>
  <si>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</si>
  <si>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</si>
  <si>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</si>
  <si>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</si>
  <si>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</si>
  <si>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</si>
  <si>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</si>
  <si>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</si>
  <si>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</si>
  <si>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</si>
  <si>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</si>
  <si>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</si>
  <si>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</si>
  <si>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</si>
  <si>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</si>
  <si>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</si>
  <si>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</si>
  <si>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</si>
  <si>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</si>
  <si>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</si>
  <si>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</si>
  <si>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</si>
  <si>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</si>
  <si>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</si>
  <si>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</si>
  <si>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</si>
  <si>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</si>
  <si>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</si>
  <si>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</si>
  <si>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</si>
  <si>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</si>
  <si>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</si>
  <si>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</si>
  <si>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</si>
  <si>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</si>
  <si>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</si>
  <si>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</si>
  <si>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</si>
  <si>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</si>
  <si>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</si>
  <si>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</si>
  <si>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</si>
  <si>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</si>
  <si>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</si>
  <si>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</si>
  <si>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</si>
  <si>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</si>
  <si>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</si>
  <si>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</si>
  <si>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</si>
  <si>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</si>
  <si>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</si>
  <si>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</si>
  <si>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</si>
  <si>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</si>
  <si>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</si>
  <si>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</si>
  <si>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</si>
  <si>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</si>
  <si>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</si>
  <si>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</si>
  <si>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</si>
  <si>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</si>
  <si>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</si>
  <si>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</si>
  <si>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</si>
  <si>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</si>
  <si>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</si>
  <si>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</si>
  <si>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</si>
  <si>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</si>
  <si>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</si>
  <si>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</si>
  <si>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</si>
  <si>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</si>
  <si>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</si>
  <si>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</si>
  <si>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</si>
  <si>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</si>
  <si>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</si>
  <si>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</si>
  <si>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</si>
  <si>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</si>
  <si>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</si>
  <si>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</si>
  <si>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</si>
  <si>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</si>
  <si>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</si>
  <si>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</si>
  <si>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</si>
  <si>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</si>
  <si>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</si>
  <si>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</si>
  <si>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</si>
  <si>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</si>
  <si>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</si>
  <si>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</si>
  <si>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</si>
  <si>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</si>
  <si>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</si>
  <si>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</si>
  <si>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</si>
  <si>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</si>
  <si>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</si>
  <si>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</si>
  <si>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</si>
  <si>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</si>
  <si>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</si>
  <si>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</si>
  <si>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</si>
  <si>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</si>
  <si>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</si>
  <si>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</si>
  <si>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</si>
  <si>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</si>
  <si>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</si>
  <si>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</si>
  <si>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</si>
  <si>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</si>
  <si>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</si>
  <si>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</si>
  <si>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</si>
  <si>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</si>
  <si>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</si>
  <si>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</si>
  <si>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</si>
  <si>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</si>
  <si>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</si>
  <si>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</si>
  <si>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</si>
  <si>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</si>
  <si>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</si>
  <si>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</si>
  <si>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</si>
  <si>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</si>
  <si>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</si>
  <si>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</si>
  <si>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</si>
  <si>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</si>
  <si>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</si>
  <si>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</si>
  <si>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</si>
  <si>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</si>
  <si>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</si>
  <si>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</si>
  <si>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</si>
  <si>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</si>
  <si>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</si>
  <si>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</si>
  <si>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</si>
  <si>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</si>
  <si>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</si>
  <si>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</si>
  <si>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</si>
  <si>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</si>
  <si>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</si>
  <si>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</si>
  <si>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</si>
  <si>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</si>
  <si>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</si>
  <si>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</si>
  <si>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</si>
  <si>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</si>
  <si>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</si>
  <si>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</si>
  <si>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</si>
  <si>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</si>
  <si>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</si>
  <si>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</si>
  <si>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</si>
  <si>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</si>
  <si>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</si>
  <si>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</si>
  <si>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</si>
  <si>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</si>
  <si>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</si>
  <si>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</si>
  <si>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</si>
  <si>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</si>
  <si>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</si>
  <si>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</si>
  <si>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</si>
  <si>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</si>
  <si>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</si>
  <si>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</si>
  <si>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</si>
  <si>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</si>
  <si>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</si>
  <si>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</si>
  <si>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</si>
  <si>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</si>
  <si>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</si>
  <si>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</si>
  <si>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</si>
  <si>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</si>
  <si>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</si>
  <si>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</si>
  <si>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</si>
  <si>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</si>
  <si>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</si>
  <si>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</si>
  <si>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</si>
  <si>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</si>
  <si>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</si>
  <si>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</si>
  <si>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</si>
  <si>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</si>
  <si>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</si>
  <si>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</si>
  <si>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</si>
  <si>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</si>
  <si>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</si>
  <si>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</si>
  <si>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</si>
  <si>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</si>
  <si>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</si>
  <si>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</si>
  <si>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</si>
  <si>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</si>
  <si>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</si>
  <si>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</si>
  <si>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</si>
  <si>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</si>
  <si>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</si>
  <si>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</si>
  <si>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</si>
  <si>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</si>
  <si>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</si>
  <si>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</si>
  <si>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</si>
  <si>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</si>
  <si>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</si>
  <si>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</si>
  <si>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</si>
  <si>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</si>
  <si>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</si>
  <si>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</si>
  <si>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</si>
  <si>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</si>
  <si>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</si>
  <si>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</si>
  <si>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</si>
  <si>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</si>
  <si>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</si>
  <si>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</si>
  <si>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</si>
  <si>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</si>
  <si>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</si>
  <si>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</si>
  <si>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</si>
  <si>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</si>
  <si>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</si>
  <si>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</si>
  <si>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</si>
  <si>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</si>
  <si>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</si>
  <si>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</si>
  <si>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</si>
  <si>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</si>
  <si>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</si>
  <si>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</si>
  <si>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</si>
  <si>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</si>
  <si>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</si>
  <si>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</si>
  <si>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</si>
  <si>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</si>
  <si>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</si>
  <si>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</si>
  <si>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</si>
  <si>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</si>
  <si>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</si>
  <si>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</si>
  <si>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</si>
  <si>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</si>
  <si>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</si>
  <si>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</si>
  <si>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</si>
  <si>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</si>
  <si>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</si>
  <si>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</si>
  <si>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</si>
  <si>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</si>
  <si>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</si>
  <si>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</si>
  <si>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</si>
  <si>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</si>
  <si>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</si>
  <si>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</si>
  <si>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</si>
  <si>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</si>
  <si>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</si>
  <si>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</si>
  <si>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</si>
  <si>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</si>
  <si>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</si>
  <si>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</si>
  <si>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</si>
  <si>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</si>
  <si>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</si>
  <si>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</si>
  <si>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</si>
  <si>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</si>
  <si>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</si>
  <si>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</si>
  <si>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</si>
  <si>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</si>
  <si>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</si>
  <si>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</si>
  <si>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</si>
  <si>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</si>
  <si>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</si>
  <si>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</si>
  <si>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</si>
  <si>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</si>
  <si>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</si>
  <si>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</si>
  <si>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</si>
  <si>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</si>
  <si>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</si>
  <si>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</si>
  <si>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</si>
  <si>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</si>
  <si>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</si>
  <si>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</si>
  <si>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</si>
  <si>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</si>
  <si>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</si>
  <si>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</si>
  <si>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</si>
  <si>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</si>
  <si>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</si>
  <si>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</si>
  <si>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</si>
  <si>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</si>
  <si>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</si>
  <si>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</si>
  <si>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</si>
  <si>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</si>
  <si>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</si>
  <si>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</si>
  <si>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</si>
  <si>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</si>
  <si>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</si>
  <si>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</si>
  <si>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</si>
  <si>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</si>
  <si>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</si>
  <si>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</si>
  <si>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</si>
  <si>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</si>
  <si>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</si>
  <si>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</si>
  <si>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</si>
  <si>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</si>
  <si>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</si>
  <si>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</si>
  <si>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</si>
  <si>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</si>
  <si>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</si>
  <si>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</si>
  <si>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</si>
  <si>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</si>
  <si>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</si>
  <si>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</si>
  <si>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</si>
  <si>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</si>
  <si>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</si>
  <si>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</si>
  <si>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</si>
  <si>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</si>
  <si>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</si>
  <si>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</si>
  <si>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</si>
  <si>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</si>
  <si>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</si>
  <si>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</si>
  <si>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</si>
  <si>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</si>
  <si>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</si>
  <si>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</si>
  <si>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</si>
  <si>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</si>
  <si>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</si>
  <si>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</si>
  <si>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</si>
  <si>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</si>
  <si>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</si>
  <si>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</si>
  <si>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</si>
  <si>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</si>
  <si>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</si>
  <si>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</si>
  <si>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</si>
  <si>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</si>
  <si>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</si>
  <si>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</si>
  <si>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</si>
  <si>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</si>
  <si>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</si>
  <si>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</si>
  <si>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</si>
  <si>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</si>
  <si>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</si>
  <si>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</si>
  <si>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</si>
  <si>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</si>
  <si>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</si>
  <si>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</si>
  <si>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</si>
  <si>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</si>
  <si>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</si>
  <si>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</si>
  <si>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</si>
  <si>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</si>
  <si>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</si>
  <si>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</si>
  <si>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</si>
  <si>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</si>
  <si>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</si>
  <si>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</si>
  <si>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</si>
  <si>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</si>
  <si>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</si>
  <si>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</si>
  <si>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</si>
  <si>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</si>
  <si>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</si>
  <si>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</si>
  <si>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</si>
  <si>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</si>
  <si>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</si>
  <si>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</si>
  <si>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</si>
  <si>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</si>
  <si>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</si>
  <si>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</si>
  <si>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</si>
  <si>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</si>
  <si>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</si>
  <si>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</si>
  <si>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</si>
  <si>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</si>
  <si>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</si>
  <si>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</si>
  <si>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</si>
  <si>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</si>
  <si>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</si>
  <si>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</si>
  <si>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</si>
  <si>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</si>
  <si>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</si>
  <si>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</si>
  <si>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</si>
  <si>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</si>
  <si>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</si>
  <si>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</si>
  <si>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</si>
  <si>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</si>
  <si>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</si>
  <si>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</si>
  <si>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</si>
  <si>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</si>
  <si>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</si>
  <si>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</si>
  <si>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</si>
  <si>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</si>
  <si>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</si>
  <si>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</si>
  <si>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</si>
  <si>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</si>
  <si>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</si>
  <si>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</si>
  <si>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</si>
  <si>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</si>
  <si>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</si>
  <si>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</si>
  <si>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</si>
  <si>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</si>
  <si>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</si>
  <si>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</si>
  <si>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</si>
  <si>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</si>
  <si>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</si>
  <si>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</si>
  <si>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</si>
  <si>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</si>
  <si>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</si>
  <si>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</si>
  <si>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</si>
  <si>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</si>
  <si>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</si>
  <si>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</si>
  <si>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</si>
  <si>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</si>
  <si>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</si>
  <si>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</si>
  <si>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</si>
  <si>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</si>
  <si>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</si>
  <si>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</si>
  <si>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</si>
  <si>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</si>
  <si>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</si>
  <si>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</si>
  <si>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</si>
  <si>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</si>
  <si>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</si>
  <si>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</si>
  <si>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</si>
  <si>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</si>
  <si>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</si>
  <si>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</si>
  <si>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</si>
  <si>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</si>
  <si>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</si>
  <si>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</si>
  <si>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</si>
  <si>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</si>
  <si>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</si>
  <si>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</si>
  <si>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</si>
  <si>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</si>
  <si>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</si>
  <si>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</si>
  <si>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</si>
  <si>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</si>
  <si>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</si>
  <si>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</si>
  <si>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</si>
  <si>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</si>
  <si>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</si>
  <si>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</si>
  <si>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</si>
  <si>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</si>
  <si>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</si>
  <si>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</si>
  <si>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</si>
  <si>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</si>
  <si>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</si>
  <si>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</si>
  <si>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</si>
  <si>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</si>
  <si>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</si>
  <si>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</si>
  <si>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</si>
  <si>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</si>
  <si>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</si>
  <si>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</si>
  <si>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</si>
  <si>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</si>
  <si>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</si>
  <si>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</si>
  <si>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</si>
  <si>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</si>
  <si>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</si>
  <si>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</si>
  <si>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</si>
  <si>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</si>
  <si>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</si>
  <si>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</si>
  <si>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</si>
  <si>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</si>
  <si>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</si>
  <si>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</si>
  <si>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</si>
  <si>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</si>
  <si>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</si>
  <si>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</si>
  <si>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</si>
  <si>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</si>
  <si>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</si>
  <si>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</si>
  <si>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</si>
  <si>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</si>
  <si>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</si>
  <si>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</si>
  <si>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</si>
  <si>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</si>
  <si>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</si>
  <si>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</si>
  <si>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</si>
  <si>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</si>
  <si>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</si>
  <si>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</si>
  <si>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</si>
  <si>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</si>
  <si>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</si>
  <si>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</si>
  <si>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</si>
  <si>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</si>
  <si>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</si>
  <si>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</si>
  <si>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</si>
  <si>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</si>
  <si>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</si>
  <si>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</si>
  <si>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</si>
  <si>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</si>
  <si>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</si>
  <si>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</si>
  <si>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</si>
  <si>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</si>
  <si>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</si>
  <si>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</si>
  <si>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</si>
  <si>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</si>
  <si>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</si>
  <si>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</si>
  <si>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</si>
  <si>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</si>
  <si>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</si>
  <si>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</si>
  <si>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</si>
  <si>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</si>
  <si>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</si>
  <si>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</si>
  <si>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</si>
  <si>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</si>
  <si>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</si>
  <si>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</si>
  <si>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</si>
  <si>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</si>
  <si>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</si>
  <si>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</si>
  <si>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</si>
  <si>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</si>
  <si>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</si>
  <si>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</si>
  <si>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</si>
  <si>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</si>
  <si>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</si>
  <si>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</si>
  <si>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</si>
  <si>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</si>
  <si>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</si>
  <si>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</si>
  <si>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</si>
  <si>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</si>
  <si>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</si>
  <si>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</si>
  <si>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</si>
  <si>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</si>
  <si>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</si>
  <si>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</si>
  <si>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</si>
  <si>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</si>
  <si>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</si>
  <si>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</si>
  <si>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</si>
  <si>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</si>
  <si>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</si>
  <si>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</si>
  <si>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</si>
  <si>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</si>
  <si>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</si>
  <si>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</si>
  <si>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</si>
  <si>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</si>
  <si>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</si>
  <si>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</si>
  <si>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</si>
  <si>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</si>
  <si>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</si>
  <si>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</si>
  <si>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</si>
  <si>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</si>
  <si>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</si>
  <si>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</si>
  <si>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</si>
  <si>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</si>
  <si>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</si>
  <si>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</si>
  <si>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</si>
  <si>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</si>
  <si>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</si>
  <si>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</si>
  <si>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</si>
  <si>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</si>
  <si>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</si>
  <si>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</si>
  <si>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</si>
  <si>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</si>
  <si>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</si>
  <si>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</si>
  <si>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</si>
  <si>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</si>
  <si>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</si>
  <si>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</si>
  <si>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</si>
  <si>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</si>
  <si>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</si>
  <si>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</si>
  <si>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</si>
  <si>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</si>
  <si>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</si>
  <si>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</si>
  <si>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</si>
  <si>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</si>
  <si>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</si>
  <si>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</si>
  <si>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</si>
  <si>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</si>
  <si>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</si>
  <si>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</si>
  <si>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</si>
  <si>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</si>
  <si>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</si>
  <si>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</si>
  <si>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</si>
  <si>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</si>
  <si>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</si>
  <si>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</si>
  <si>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</si>
  <si>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</si>
  <si>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</si>
  <si>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</si>
  <si>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</si>
  <si>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</si>
  <si>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</si>
  <si>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</si>
  <si>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</si>
  <si>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</si>
  <si>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</si>
  <si>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</si>
  <si>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</si>
  <si>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</si>
  <si>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</si>
  <si>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</si>
  <si>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</si>
  <si>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</si>
  <si>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</si>
  <si>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</si>
  <si>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</si>
  <si>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</si>
  <si>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</si>
  <si>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</si>
  <si>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</si>
  <si>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</si>
  <si>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</si>
  <si>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</si>
  <si>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</si>
  <si>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</si>
  <si>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</si>
  <si>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</si>
  <si>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</si>
  <si>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</si>
  <si>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</si>
  <si>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</si>
  <si>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</si>
  <si>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</si>
  <si>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</si>
  <si>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</si>
  <si>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</si>
  <si>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</si>
  <si>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</si>
  <si>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</si>
  <si>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</si>
  <si>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</si>
  <si>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</si>
  <si>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</si>
  <si>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</si>
  <si>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</si>
  <si>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</si>
  <si>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</si>
  <si>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</si>
  <si>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</si>
  <si>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</si>
  <si>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</si>
  <si>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</si>
  <si>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</si>
  <si>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</si>
  <si>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</si>
  <si>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</si>
  <si>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</si>
  <si>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</si>
  <si>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</si>
  <si>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</si>
  <si>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</si>
  <si>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</si>
  <si>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</si>
  <si>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</si>
  <si>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</si>
  <si>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</si>
  <si>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</si>
  <si>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</si>
  <si>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</si>
  <si>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</si>
  <si>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</si>
  <si>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</si>
  <si>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</si>
  <si>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</si>
  <si>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</si>
  <si>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</si>
  <si>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</si>
  <si>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</si>
  <si>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</si>
  <si>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</si>
  <si>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</si>
  <si>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</si>
  <si>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</si>
  <si>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</si>
  <si>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</si>
  <si>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</si>
  <si>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</si>
  <si>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</si>
  <si>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</si>
  <si>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</si>
  <si>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</si>
  <si>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</si>
  <si>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</si>
  <si>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</si>
  <si>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</si>
  <si>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</si>
  <si>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</si>
  <si>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</si>
  <si>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</si>
  <si>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</si>
  <si>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</si>
  <si>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</si>
  <si>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</si>
  <si>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</si>
  <si>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</si>
  <si>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</si>
  <si>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</si>
  <si>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</si>
  <si>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</si>
  <si>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</si>
  <si>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</si>
  <si>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</si>
  <si>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</si>
  <si>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</si>
  <si>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</si>
  <si>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</si>
  <si>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</si>
  <si>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</si>
  <si>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</si>
  <si>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</si>
  <si>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</si>
  <si>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</si>
  <si>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</si>
  <si>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</si>
  <si>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</si>
  <si>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</si>
  <si>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</si>
  <si>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</si>
  <si>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</si>
  <si>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</si>
  <si>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</si>
  <si>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</si>
  <si>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</si>
  <si>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</si>
  <si>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</si>
  <si>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</si>
  <si>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</si>
  <si>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</si>
  <si>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</si>
  <si>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</si>
  <si>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</si>
  <si>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</si>
  <si>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</si>
  <si>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</si>
  <si>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</si>
  <si>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</si>
  <si>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</si>
  <si>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</si>
  <si>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</si>
  <si>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</si>
  <si>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</si>
  <si>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</si>
  <si>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</si>
  <si>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</si>
  <si>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</si>
  <si>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</si>
  <si>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</si>
  <si>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</si>
  <si>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</si>
  <si>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</si>
  <si>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</si>
  <si>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</si>
  <si>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</si>
  <si>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</si>
  <si>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</si>
  <si>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</si>
  <si>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</si>
  <si>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</si>
  <si>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</si>
  <si>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</si>
  <si>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</si>
  <si>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</si>
  <si>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</si>
  <si>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</si>
  <si>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</si>
  <si>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</si>
  <si>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</si>
  <si>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</si>
  <si>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</si>
  <si>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</si>
  <si>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</si>
  <si>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</si>
  <si>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</si>
  <si>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</si>
  <si>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</si>
  <si>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</si>
  <si>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</si>
  <si>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</si>
  <si>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</si>
  <si>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</si>
  <si>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</si>
  <si>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</si>
  <si>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</si>
  <si>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</si>
  <si>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</si>
  <si>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</si>
  <si>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</si>
  <si>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</si>
  <si>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</si>
  <si>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</si>
  <si>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</si>
  <si>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</si>
  <si>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</si>
  <si>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</si>
  <si>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</si>
  <si>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</si>
  <si>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</si>
  <si>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</si>
  <si>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</si>
  <si>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</si>
  <si>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</si>
  <si>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</si>
  <si>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</si>
  <si>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</si>
  <si>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</si>
  <si>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</si>
  <si>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</si>
  <si>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</si>
  <si>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</si>
  <si>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</si>
  <si>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</si>
  <si>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</si>
  <si>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</si>
  <si>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</si>
  <si>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</si>
  <si>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</si>
  <si>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</si>
  <si>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</si>
  <si>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</si>
  <si>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</si>
  <si>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</si>
  <si>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</si>
  <si>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</si>
  <si>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</si>
  <si>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</si>
  <si>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</si>
  <si>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</si>
  <si>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</si>
  <si>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</si>
  <si>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</si>
  <si>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</si>
  <si>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</si>
  <si>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</si>
  <si>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</si>
  <si>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</si>
  <si>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</si>
  <si>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</si>
  <si>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</si>
  <si>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</si>
  <si>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</si>
  <si>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</si>
  <si>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</si>
  <si>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</si>
  <si>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</si>
  <si>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</si>
  <si>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</si>
  <si>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</si>
  <si>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</si>
  <si>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</si>
  <si>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</si>
  <si>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</si>
  <si>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</si>
  <si>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</si>
  <si>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</si>
  <si>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</si>
  <si>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</si>
  <si>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</si>
  <si>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</si>
  <si>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</si>
  <si>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</si>
  <si>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</si>
  <si>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</si>
  <si>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</si>
  <si>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</si>
  <si>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</si>
  <si>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</si>
  <si>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</si>
  <si>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</si>
  <si>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</si>
  <si>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</si>
  <si>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</si>
  <si>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</si>
  <si>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</si>
  <si>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</si>
  <si>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</si>
  <si>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</si>
  <si>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</si>
  <si>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</si>
  <si>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</si>
  <si>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</si>
  <si>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</si>
  <si>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</si>
  <si>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</si>
  <si>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</si>
  <si>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</si>
  <si>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</si>
  <si>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</si>
  <si>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</si>
  <si>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</si>
  <si>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</si>
  <si>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</si>
  <si>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</si>
  <si>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</si>
  <si>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</si>
  <si>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</si>
  <si>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</si>
  <si>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</si>
  <si>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</si>
  <si>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</si>
  <si>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</si>
  <si>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</si>
  <si>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</si>
  <si>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</si>
  <si>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</si>
  <si>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</si>
  <si>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</si>
  <si>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</si>
  <si>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</si>
  <si>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</si>
  <si>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</si>
  <si>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</si>
  <si>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</si>
  <si>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</si>
  <si>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</si>
  <si>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</si>
  <si>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</si>
  <si>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</si>
  <si>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</si>
  <si>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</si>
  <si>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</si>
  <si>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</si>
  <si>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</si>
  <si>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</si>
  <si>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</si>
  <si>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</si>
  <si>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</si>
  <si>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</si>
  <si>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</si>
  <si>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</si>
  <si>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</si>
  <si>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</si>
  <si>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</si>
  <si>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</si>
  <si>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</si>
  <si>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</si>
  <si>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</si>
  <si>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</si>
  <si>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</si>
  <si>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</si>
  <si>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</si>
  <si>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</si>
  <si>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</si>
  <si>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</si>
  <si>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</si>
  <si>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</si>
  <si>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</si>
  <si>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</si>
  <si>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</si>
  <si>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</si>
  <si>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</si>
  <si>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</si>
  <si>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</si>
  <si>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</si>
  <si>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</si>
  <si>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</si>
  <si>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</si>
  <si>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</si>
  <si>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</si>
  <si>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</si>
  <si>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</si>
  <si>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</si>
  <si>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</si>
  <si>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</si>
  <si>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</si>
  <si>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</si>
  <si>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</si>
  <si>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</si>
  <si>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</si>
  <si>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</si>
  <si>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</si>
  <si>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</si>
  <si>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</si>
  <si>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</si>
  <si>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</si>
  <si>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</si>
  <si>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</si>
  <si>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</si>
  <si>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</si>
  <si>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</si>
  <si>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</si>
  <si>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</si>
  <si>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</si>
  <si>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</si>
  <si>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</si>
  <si>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</si>
  <si>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</si>
  <si>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</si>
  <si>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</si>
  <si>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</si>
  <si>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</si>
  <si>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</si>
  <si>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</si>
  <si>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</si>
  <si>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</si>
  <si>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</si>
  <si>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</si>
  <si>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</si>
  <si>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</si>
  <si>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</si>
  <si>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</si>
  <si>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</si>
  <si>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</si>
  <si>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</si>
  <si>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</si>
  <si>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</si>
  <si>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</si>
  <si>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</si>
  <si>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</si>
  <si>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</si>
  <si>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</si>
  <si>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</si>
  <si>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</si>
  <si>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</si>
  <si>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</si>
  <si>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</si>
  <si>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</si>
  <si>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</si>
  <si>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</si>
  <si>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</si>
  <si>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</si>
  <si>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</si>
  <si>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</si>
  <si>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</si>
  <si>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</si>
  <si>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</si>
  <si>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</si>
  <si>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</si>
  <si>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</si>
  <si>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</si>
  <si>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</si>
  <si>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</si>
  <si>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</si>
  <si>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</si>
  <si>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</si>
  <si>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</si>
  <si>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</si>
  <si>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</si>
  <si>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</si>
  <si>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</si>
  <si>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</si>
  <si>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</si>
  <si>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</si>
  <si>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</si>
  <si>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</si>
  <si>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</si>
  <si>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</si>
  <si>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</si>
  <si>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</si>
  <si>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</si>
  <si>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</si>
  <si>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</si>
  <si>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</si>
  <si>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</si>
  <si>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</si>
  <si>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</si>
  <si>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</si>
  <si>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</si>
  <si>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</si>
  <si>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</si>
  <si>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</si>
  <si>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</si>
  <si>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</si>
  <si>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</si>
  <si>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</si>
  <si>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</si>
  <si>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</si>
  <si>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</si>
  <si>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</si>
  <si>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</si>
  <si>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</si>
  <si>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</si>
  <si>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</si>
  <si>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</si>
  <si>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</si>
  <si>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</si>
  <si>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</si>
  <si>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</si>
  <si>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</si>
  <si>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</si>
  <si>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</si>
  <si>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</si>
  <si>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</si>
  <si>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</si>
  <si>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</si>
  <si>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</si>
  <si>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</si>
  <si>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</si>
  <si>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</si>
  <si>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</si>
  <si>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</si>
  <si>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</si>
  <si>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</si>
  <si>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</si>
  <si>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</si>
  <si>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</si>
  <si>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</si>
  <si>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</si>
  <si>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</si>
  <si>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</si>
  <si>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</si>
  <si>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</si>
  <si>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</si>
  <si>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</si>
  <si>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</si>
  <si>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</si>
  <si>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</si>
  <si>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</si>
  <si>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</si>
  <si>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</si>
  <si>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</si>
  <si>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</si>
  <si>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</si>
  <si>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</si>
  <si>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</si>
  <si>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</si>
  <si>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</si>
  <si>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</si>
  <si>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</si>
  <si>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</si>
  <si>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</si>
  <si>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</si>
  <si>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</si>
  <si>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</si>
  <si>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</si>
  <si>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</si>
  <si>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</si>
  <si>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</si>
  <si>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</si>
  <si>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</si>
  <si>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</si>
  <si>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</si>
  <si>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</si>
  <si>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</si>
  <si>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</si>
  <si>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</si>
  <si>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</si>
  <si>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</si>
  <si>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</si>
  <si>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</si>
  <si>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</si>
  <si>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</si>
  <si>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</si>
  <si>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</si>
  <si>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</si>
  <si>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</si>
  <si>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</si>
  <si>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</si>
  <si>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</si>
  <si>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</si>
  <si>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</si>
  <si>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</si>
  <si>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</si>
  <si>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</si>
  <si>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</si>
  <si>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</si>
  <si>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</si>
  <si>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</si>
  <si>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</si>
  <si>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</si>
  <si>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</si>
  <si>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</si>
  <si>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</si>
  <si>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</si>
  <si>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</si>
  <si>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</si>
  <si>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</si>
  <si>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</si>
  <si>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</si>
  <si>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</si>
  <si>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</si>
  <si>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</si>
  <si>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</si>
  <si>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</si>
  <si>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</si>
  <si>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</si>
  <si>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</si>
  <si>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</si>
  <si>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</si>
  <si>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</si>
  <si>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</si>
  <si>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</si>
  <si>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</si>
  <si>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</si>
  <si>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</si>
  <si>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</si>
  <si>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</si>
  <si>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</si>
  <si>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</si>
  <si>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</si>
  <si>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</si>
  <si>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</si>
  <si>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</si>
  <si>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</si>
  <si>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</si>
  <si>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</si>
  <si>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</si>
  <si>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</si>
  <si>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</si>
  <si>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</si>
  <si>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</si>
  <si>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</si>
  <si>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</si>
  <si>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</si>
  <si>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</si>
  <si>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</si>
  <si>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</si>
  <si>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</si>
  <si>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</si>
  <si>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</si>
  <si>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</si>
  <si>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</si>
  <si>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</si>
  <si>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</si>
  <si>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</si>
  <si>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</si>
  <si>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</si>
  <si>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</si>
  <si>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</si>
  <si>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</si>
  <si>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</si>
  <si>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</si>
  <si>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</si>
  <si>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</si>
  <si>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</si>
  <si>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</si>
  <si>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</si>
  <si>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</si>
  <si>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</si>
  <si>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</si>
  <si>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</si>
  <si>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</si>
  <si>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</si>
  <si>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</si>
  <si>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</si>
  <si>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</si>
  <si>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</si>
  <si>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</si>
  <si>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</si>
  <si>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</si>
  <si>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</si>
  <si>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</si>
  <si>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</si>
  <si>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</si>
  <si>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</si>
  <si>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</si>
  <si>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</si>
  <si>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</si>
  <si>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</si>
  <si>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</si>
  <si>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</si>
  <si>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</si>
  <si>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</si>
  <si>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</si>
  <si>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</si>
  <si>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</si>
  <si>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</si>
  <si>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</si>
  <si>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</si>
  <si>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</si>
  <si>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</si>
  <si>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</si>
  <si>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</si>
  <si>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</si>
  <si>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</si>
  <si>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</si>
  <si>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</si>
  <si>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</si>
  <si>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</si>
  <si>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</si>
  <si>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</si>
  <si>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</si>
  <si>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</si>
  <si>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</si>
  <si>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</si>
  <si>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</si>
  <si>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</si>
  <si>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</si>
  <si>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</si>
  <si>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</si>
  <si>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</si>
  <si>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</si>
  <si>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</si>
  <si>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</si>
  <si>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</si>
  <si>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</si>
  <si>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</si>
  <si>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</si>
  <si>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</si>
  <si>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</si>
  <si>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</si>
  <si>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</si>
  <si>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</si>
  <si>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</si>
  <si>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</si>
  <si>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</si>
  <si>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</si>
  <si>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</si>
  <si>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</si>
  <si>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</si>
  <si>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</si>
  <si>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</si>
  <si>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</si>
  <si>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</si>
  <si>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</si>
  <si>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</si>
  <si>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</si>
  <si>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</si>
  <si>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</si>
  <si>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</si>
  <si>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</si>
  <si>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</si>
  <si>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</si>
  <si>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</si>
  <si>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</si>
  <si>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</si>
  <si>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</si>
  <si>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</si>
  <si>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</si>
  <si>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</si>
  <si>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</si>
  <si>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</si>
  <si>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</si>
  <si>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</si>
  <si>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</si>
  <si>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</si>
  <si>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</si>
  <si>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</si>
  <si>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</si>
  <si>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</si>
  <si>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</si>
  <si>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</si>
  <si>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</si>
  <si>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</si>
  <si>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</si>
  <si>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</si>
  <si>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</si>
  <si>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</si>
  <si>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</si>
  <si>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</si>
  <si>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</si>
  <si>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</si>
  <si>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</si>
  <si>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</si>
  <si>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</si>
  <si>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</si>
  <si>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</si>
  <si>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</si>
  <si>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</si>
  <si>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</si>
  <si>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</si>
  <si>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</si>
  <si>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</si>
  <si>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</si>
  <si>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</si>
  <si>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</si>
  <si>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</si>
  <si>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</si>
  <si>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</si>
  <si>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</si>
  <si>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</si>
  <si>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</si>
  <si>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</si>
  <si>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</si>
  <si>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</si>
  <si>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</si>
  <si>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</si>
  <si>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</si>
  <si>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</si>
  <si>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</si>
  <si>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</si>
  <si>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</si>
  <si>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</si>
  <si>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</si>
  <si>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</si>
  <si>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</si>
  <si>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</si>
  <si>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</si>
  <si>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</si>
  <si>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</si>
  <si>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</si>
  <si>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</si>
  <si>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</si>
  <si>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</si>
  <si>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</si>
  <si>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</si>
  <si>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</si>
  <si>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</si>
  <si>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</si>
  <si>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</si>
  <si>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</si>
  <si>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</si>
  <si>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</si>
  <si>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</si>
  <si>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</si>
  <si>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</si>
  <si>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</si>
  <si>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</si>
  <si>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</si>
  <si>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</si>
  <si>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</si>
  <si>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</si>
  <si>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</si>
  <si>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</si>
  <si>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</si>
  <si>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</si>
  <si>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</si>
  <si>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</si>
  <si>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</si>
  <si>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</si>
  <si>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</si>
  <si>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</si>
  <si>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</si>
  <si>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</si>
  <si>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</si>
  <si>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</si>
  <si>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</si>
  <si>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</si>
  <si>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</si>
  <si>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</si>
  <si>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</si>
  <si>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</si>
  <si>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</si>
  <si>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</si>
  <si>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</si>
  <si>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</si>
  <si>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</si>
  <si>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</si>
  <si>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</si>
  <si>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</si>
  <si>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</si>
  <si>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</si>
  <si>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</si>
  <si>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</si>
  <si>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</si>
  <si>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</si>
  <si>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</si>
  <si>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</si>
  <si>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</si>
  <si>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</si>
  <si>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</si>
  <si>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</si>
  <si>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</si>
  <si>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</si>
  <si>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</si>
  <si>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</si>
  <si>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</si>
  <si>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</si>
  <si>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</si>
  <si>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</si>
  <si>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</si>
  <si>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</si>
  <si>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</si>
  <si>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</si>
  <si>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</si>
  <si>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</si>
  <si>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</si>
  <si>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</si>
  <si>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</si>
  <si>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</si>
  <si>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</si>
  <si>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</si>
  <si>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</si>
  <si>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</si>
  <si>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</si>
  <si>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</si>
  <si>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</si>
  <si>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</si>
  <si>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</si>
  <si>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</si>
  <si>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</si>
  <si>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</si>
  <si>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</si>
  <si>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</si>
  <si>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</si>
  <si>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</si>
  <si>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</si>
  <si>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</si>
  <si>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</si>
  <si>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</si>
  <si>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</si>
  <si>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</si>
  <si>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</si>
  <si>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</si>
  <si>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</si>
  <si>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</si>
  <si>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</si>
  <si>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</si>
  <si>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</si>
  <si>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</si>
  <si>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</si>
  <si>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</si>
  <si>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</si>
  <si>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</si>
  <si>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</si>
  <si>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</si>
  <si>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</si>
  <si>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</si>
  <si>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</si>
  <si>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</si>
  <si>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</si>
  <si>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</si>
  <si>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</si>
  <si>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</si>
  <si>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</si>
  <si>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</si>
  <si>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</si>
  <si>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</si>
  <si>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</si>
  <si>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</si>
  <si>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</si>
  <si>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</si>
  <si>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</si>
  <si>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</si>
  <si>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</si>
  <si>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</si>
  <si>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</si>
  <si>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</si>
  <si>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</si>
  <si>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</si>
  <si>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</si>
  <si>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</si>
  <si>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</si>
  <si>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</si>
  <si>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</si>
  <si>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</si>
  <si>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</si>
  <si>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</si>
  <si>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</si>
  <si>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</si>
  <si>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</si>
  <si>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</si>
  <si>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</si>
  <si>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</si>
  <si>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</si>
  <si>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</si>
  <si>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</si>
  <si>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</si>
  <si>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</si>
  <si>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</si>
  <si>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</si>
  <si>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</si>
  <si>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</si>
  <si>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</si>
  <si>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</si>
  <si>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</si>
  <si>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</si>
  <si>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</si>
  <si>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</si>
  <si>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</si>
  <si>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</si>
  <si>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</si>
  <si>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</si>
  <si>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</si>
  <si>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</si>
  <si>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</si>
  <si>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</si>
  <si>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</si>
  <si>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</si>
  <si>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</si>
  <si>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</si>
  <si>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</si>
  <si>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</si>
  <si>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</si>
  <si>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</si>
  <si>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</si>
  <si>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</si>
  <si>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</si>
  <si>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</si>
  <si>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</si>
  <si>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</si>
  <si>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</si>
  <si>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</si>
  <si>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</si>
  <si>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</si>
  <si>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</si>
  <si>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</si>
  <si>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</si>
  <si>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</si>
  <si>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</si>
  <si>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</si>
  <si>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</si>
  <si>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</si>
  <si>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</si>
  <si>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</si>
  <si>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</si>
  <si>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</si>
  <si>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</si>
  <si>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</si>
  <si>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</si>
  <si>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</si>
  <si>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</si>
  <si>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</si>
  <si>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</si>
  <si>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</si>
  <si>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</si>
  <si>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</si>
  <si>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</si>
  <si>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</si>
  <si>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</si>
  <si>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</si>
  <si>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</si>
  <si>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</si>
  <si>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</si>
  <si>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</si>
  <si>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</si>
  <si>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</si>
  <si>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</si>
  <si>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</si>
  <si>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</si>
  <si>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</si>
  <si>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</si>
  <si>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</si>
  <si>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</si>
  <si>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</si>
  <si>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</si>
  <si>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</si>
  <si>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</si>
  <si>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</si>
  <si>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</si>
  <si>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</si>
  <si>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</si>
  <si>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</si>
  <si>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</si>
  <si>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</si>
  <si>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</si>
  <si>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</si>
  <si>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</si>
  <si>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</si>
  <si>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</si>
  <si>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</si>
  <si>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</si>
  <si>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</si>
  <si>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</si>
  <si>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</si>
  <si>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</si>
  <si>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</si>
  <si>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</si>
  <si>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</si>
  <si>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</si>
  <si>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</si>
  <si>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</si>
  <si>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</si>
  <si>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</si>
  <si>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</si>
  <si>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</si>
  <si>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</si>
  <si>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</si>
  <si>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</si>
  <si>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</si>
  <si>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</si>
  <si>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</si>
  <si>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</si>
  <si>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</si>
  <si>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</si>
  <si>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</si>
  <si>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</si>
  <si>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</si>
  <si>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</si>
  <si>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</si>
  <si>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</si>
  <si>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</si>
  <si>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</si>
  <si>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</si>
  <si>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</si>
  <si>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</si>
  <si>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</si>
  <si>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</si>
  <si>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</si>
  <si>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</si>
  <si>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</si>
  <si>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</si>
  <si>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</si>
  <si>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</si>
  <si>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</si>
  <si>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</si>
  <si>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</si>
  <si>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</si>
  <si>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</si>
  <si>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</si>
  <si>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</si>
  <si>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</si>
  <si>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</si>
  <si>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</si>
  <si>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</si>
  <si>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</si>
  <si>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</si>
  <si>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</si>
  <si>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</si>
  <si>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</si>
  <si>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</si>
  <si>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</si>
  <si>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</si>
  <si>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</si>
  <si>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</si>
  <si>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</si>
  <si>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</si>
  <si>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</si>
  <si>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</si>
  <si>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</si>
  <si>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</si>
  <si>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</si>
  <si>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</si>
  <si>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</si>
  <si>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</si>
  <si>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</si>
  <si>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</si>
  <si>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</si>
  <si>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</si>
  <si>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</si>
  <si>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</si>
  <si>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</si>
  <si>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</si>
  <si>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</si>
  <si>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</si>
  <si>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</si>
  <si>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</si>
  <si>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</si>
  <si>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</si>
  <si>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</si>
  <si>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</si>
  <si>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</si>
  <si>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</si>
  <si>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</si>
  <si>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</si>
  <si>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</si>
  <si>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</si>
  <si>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</si>
  <si>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</si>
  <si>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</si>
  <si>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</si>
  <si>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</si>
  <si>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</si>
  <si>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</si>
  <si>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</si>
  <si>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</si>
  <si>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</si>
  <si>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</si>
  <si>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</si>
  <si>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</si>
  <si>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</si>
  <si>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</si>
  <si>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</si>
  <si>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</si>
  <si>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</si>
  <si>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</si>
  <si>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</si>
  <si>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</si>
  <si>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</si>
  <si>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</si>
  <si>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</si>
  <si>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</si>
  <si>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</si>
  <si>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</si>
  <si>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</si>
  <si>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</si>
  <si>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</si>
  <si>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</si>
  <si>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</si>
  <si>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</si>
  <si>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</si>
  <si>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</si>
  <si>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</si>
  <si>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</si>
  <si>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</si>
  <si>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</si>
  <si>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</si>
  <si>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</si>
  <si>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</si>
  <si>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</si>
  <si>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</si>
  <si>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</si>
  <si>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</si>
  <si>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</si>
  <si>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</si>
  <si>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</si>
  <si>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</si>
  <si>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</si>
  <si>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</si>
  <si>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</si>
  <si>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</si>
  <si>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</si>
  <si>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</si>
  <si>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</si>
  <si>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</si>
  <si>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</si>
  <si>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</si>
  <si>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</si>
  <si>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</si>
  <si>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</si>
  <si>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</si>
  <si>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</si>
  <si>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</si>
  <si>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</si>
  <si>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</si>
  <si>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</si>
  <si>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</si>
  <si>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</si>
  <si>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</si>
  <si>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</si>
  <si>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</si>
  <si>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</si>
  <si>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</si>
  <si>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</si>
  <si>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</si>
  <si>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</si>
  <si>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</si>
  <si>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</si>
  <si>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</si>
  <si>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</si>
  <si>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</si>
  <si>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</si>
  <si>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</si>
  <si>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</si>
  <si>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</si>
  <si>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</si>
  <si>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</si>
  <si>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</si>
  <si>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</si>
  <si>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</si>
  <si>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</si>
  <si>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</si>
  <si>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</si>
  <si>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</si>
  <si>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</si>
  <si>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</si>
  <si>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</si>
  <si>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</si>
  <si>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</si>
  <si>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</si>
  <si>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</si>
  <si>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</si>
  <si>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</si>
  <si>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</si>
  <si>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</si>
  <si>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</si>
  <si>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</si>
  <si>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</si>
  <si>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</si>
  <si>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</si>
  <si>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</si>
  <si>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</si>
  <si>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</si>
  <si>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</si>
  <si>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</si>
  <si>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</si>
  <si>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</si>
  <si>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</si>
  <si>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</si>
  <si>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</si>
  <si>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</si>
  <si>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</si>
  <si>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</si>
  <si>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</si>
  <si>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</si>
  <si>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</si>
  <si>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</si>
  <si>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</si>
  <si>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</si>
  <si>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</si>
  <si>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</si>
  <si>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</si>
  <si>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</si>
  <si>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</si>
  <si>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</si>
  <si>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</si>
  <si>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</si>
  <si>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</si>
  <si>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</si>
  <si>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</si>
  <si>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</si>
  <si>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</si>
  <si>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</si>
  <si>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</si>
  <si>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</si>
  <si>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</si>
  <si>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</si>
  <si>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</si>
  <si>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</si>
  <si>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</si>
  <si>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</si>
  <si>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</si>
  <si>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</si>
  <si>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</si>
  <si>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</si>
  <si>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</si>
  <si>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</si>
  <si>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</si>
  <si>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</si>
  <si>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</si>
  <si>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</si>
  <si>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</si>
  <si>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</si>
  <si>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</si>
  <si>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</si>
  <si>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</si>
  <si>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</si>
  <si>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</si>
  <si>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</si>
  <si>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</si>
  <si>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</si>
  <si>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</si>
  <si>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</si>
  <si>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</si>
  <si>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</si>
  <si>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</si>
  <si>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</si>
  <si>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</si>
  <si>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</si>
  <si>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</si>
  <si>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</si>
  <si>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</si>
  <si>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</si>
  <si>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</si>
  <si>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</si>
  <si>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</si>
  <si>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</si>
  <si>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</si>
  <si>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</si>
  <si>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</si>
  <si>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</si>
  <si>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</si>
  <si>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</si>
  <si>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</si>
  <si>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</si>
  <si>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</si>
  <si>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</si>
  <si>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</si>
  <si>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</si>
  <si>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</si>
  <si>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</si>
  <si>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</si>
  <si>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</si>
  <si>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</si>
  <si>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</si>
  <si>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</si>
  <si>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</si>
  <si>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</si>
  <si>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</si>
  <si>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</si>
  <si>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</si>
  <si>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</si>
  <si>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</si>
  <si>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</si>
  <si>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</si>
  <si>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</si>
  <si>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</si>
  <si>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</si>
  <si>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</si>
  <si>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</si>
  <si>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</si>
  <si>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</si>
  <si>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</si>
  <si>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</si>
  <si>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</si>
  <si>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</si>
  <si>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</si>
  <si>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</si>
  <si>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</si>
  <si>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</si>
  <si>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</si>
  <si>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</si>
  <si>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</si>
  <si>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</si>
  <si>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</si>
  <si>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</si>
  <si>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</si>
  <si>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</si>
  <si>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</si>
  <si>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</si>
  <si>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</si>
  <si>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</si>
  <si>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</si>
  <si>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</si>
  <si>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</si>
  <si>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</si>
  <si>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</si>
  <si>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</si>
  <si>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</si>
  <si>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</si>
  <si>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</si>
  <si>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</si>
  <si>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</si>
  <si>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</si>
  <si>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</si>
  <si>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</si>
  <si>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</si>
  <si>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</si>
  <si>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</si>
  <si>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</si>
  <si>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</si>
  <si>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</si>
  <si>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</si>
  <si>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</si>
  <si>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</si>
  <si>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</si>
  <si>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</si>
  <si>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</si>
  <si>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</si>
  <si>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</si>
  <si>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</si>
  <si>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</si>
  <si>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</si>
  <si>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</si>
  <si>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</si>
  <si>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</si>
  <si>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</si>
  <si>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</si>
  <si>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</si>
  <si>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</si>
  <si>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</si>
  <si>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</si>
  <si>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</si>
  <si>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</si>
  <si>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</si>
  <si>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</si>
  <si>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</si>
  <si>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</si>
  <si>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</si>
  <si>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</si>
  <si>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</si>
  <si>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</si>
  <si>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</si>
  <si>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</si>
  <si>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</si>
  <si>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</si>
  <si>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</si>
  <si>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</si>
  <si>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</si>
  <si>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</si>
  <si>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</si>
  <si>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</si>
  <si>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</si>
  <si>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</si>
  <si>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</si>
  <si>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</si>
  <si>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</si>
  <si>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</si>
  <si>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</si>
  <si>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</si>
  <si>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</si>
  <si>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</si>
  <si>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</si>
  <si>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</si>
  <si>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</si>
  <si>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</si>
  <si>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</si>
  <si>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</si>
  <si>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</si>
  <si>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</si>
  <si>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</si>
  <si>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</si>
  <si>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</si>
  <si>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</si>
  <si>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</si>
  <si>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</si>
  <si>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</si>
  <si>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</si>
  <si>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</si>
  <si>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</si>
  <si>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</si>
  <si>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</si>
  <si>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</si>
  <si>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</si>
  <si>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</si>
  <si>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</si>
  <si>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</si>
  <si>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</si>
  <si>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</si>
  <si>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</si>
  <si>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</si>
  <si>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</si>
  <si>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</si>
  <si>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</si>
  <si>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</si>
  <si>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</si>
  <si>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</si>
  <si>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</si>
  <si>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</si>
  <si>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</si>
  <si>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</si>
  <si>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</si>
  <si>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</si>
  <si>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</si>
  <si>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</si>
  <si>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</si>
  <si>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</si>
  <si>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</si>
  <si>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</si>
  <si>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</si>
  <si>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</si>
  <si>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</si>
  <si>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</si>
  <si>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</si>
  <si>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</si>
  <si>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</si>
  <si>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</si>
  <si>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</si>
  <si>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</si>
  <si>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</si>
  <si>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</si>
  <si>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</si>
  <si>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</si>
  <si>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</si>
  <si>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</si>
  <si>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</si>
  <si>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</si>
  <si>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</si>
  <si>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</si>
  <si>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</si>
  <si>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</si>
  <si>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</si>
  <si>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</si>
  <si>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</si>
  <si>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</si>
  <si>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</si>
  <si>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</si>
  <si>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</si>
  <si>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</si>
  <si>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</si>
  <si>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</si>
  <si>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</si>
  <si>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</si>
  <si>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</si>
  <si>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</si>
  <si>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</si>
  <si>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</si>
  <si>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</si>
  <si>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</si>
  <si>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</si>
  <si>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</si>
  <si>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</si>
  <si>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</si>
  <si>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</si>
  <si>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</si>
  <si>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</si>
  <si>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</si>
  <si>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</si>
  <si>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</si>
  <si>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</si>
  <si>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</si>
  <si>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</si>
  <si>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</si>
  <si>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</si>
  <si>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</si>
  <si>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</si>
  <si>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</si>
  <si>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</si>
  <si>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</si>
  <si>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</si>
  <si>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</si>
  <si>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</si>
  <si>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</si>
  <si>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</si>
  <si>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</si>
  <si>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</si>
  <si>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</si>
  <si>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</si>
  <si>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</si>
  <si>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</si>
  <si>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</si>
  <si>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</si>
  <si>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</si>
  <si>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</si>
  <si>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</si>
  <si>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</si>
  <si>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</si>
  <si>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</si>
  <si>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</si>
  <si>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</si>
  <si>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</si>
  <si>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</si>
  <si>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</si>
  <si>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</si>
  <si>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</si>
  <si>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</si>
  <si>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</si>
  <si>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</si>
  <si>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</si>
  <si>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</si>
  <si>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</si>
  <si>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</si>
  <si>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</si>
  <si>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</si>
  <si>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</si>
  <si>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</si>
  <si>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</si>
  <si>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</si>
  <si>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</si>
  <si>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</si>
  <si>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</si>
  <si>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</si>
  <si>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</si>
  <si>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</si>
  <si>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</si>
  <si>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</si>
  <si>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</si>
  <si>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</si>
  <si>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</si>
  <si>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</si>
  <si>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</si>
  <si>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</si>
  <si>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</si>
  <si>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</si>
  <si>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</si>
  <si>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</si>
  <si>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</si>
  <si>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</si>
  <si>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</si>
  <si>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</si>
  <si>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</si>
  <si>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</si>
  <si>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</si>
  <si>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</si>
  <si>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</si>
  <si>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</si>
  <si>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</si>
  <si>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</si>
  <si>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</si>
  <si>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</si>
  <si>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</si>
  <si>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</si>
  <si>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</si>
  <si>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</si>
  <si>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</si>
  <si>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</si>
  <si>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</si>
  <si>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</si>
  <si>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</si>
  <si>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</si>
  <si>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</si>
  <si>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</si>
  <si>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</si>
  <si>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</si>
  <si>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</si>
  <si>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</si>
  <si>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</si>
  <si>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</si>
  <si>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</si>
  <si>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</si>
  <si>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</si>
  <si>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</si>
  <si>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</si>
  <si>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</si>
  <si>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</si>
  <si>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</si>
  <si>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</si>
  <si>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</si>
  <si>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</si>
  <si>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</si>
  <si>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</si>
  <si>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</si>
  <si>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</si>
  <si>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</si>
  <si>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</si>
  <si>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</si>
  <si>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</si>
  <si>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</si>
  <si>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</si>
  <si>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</si>
  <si>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</si>
  <si>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</si>
  <si>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</si>
  <si>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</si>
  <si>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</si>
  <si>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</si>
  <si>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</si>
  <si>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</si>
  <si>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</si>
  <si>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</si>
  <si>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</si>
  <si>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</si>
  <si>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</si>
  <si>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</si>
  <si>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</si>
  <si>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</si>
  <si>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</si>
  <si>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</si>
  <si>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</si>
  <si>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</si>
  <si>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</si>
  <si>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</si>
  <si>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</si>
  <si>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</si>
  <si>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</si>
  <si>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</si>
  <si>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</si>
  <si>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</si>
  <si>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</si>
  <si>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</si>
  <si>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</si>
  <si>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</si>
  <si>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</si>
  <si>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</si>
  <si>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</si>
  <si>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</si>
  <si>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</si>
  <si>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</si>
  <si>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</si>
  <si>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</si>
  <si>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</si>
  <si>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</si>
  <si>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</si>
  <si>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</si>
  <si>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</si>
  <si>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</si>
  <si>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</si>
  <si>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</si>
  <si>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</si>
  <si>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</si>
  <si>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</si>
  <si>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</si>
  <si>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</si>
  <si>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</si>
  <si>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</si>
  <si>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</si>
  <si>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</si>
  <si>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</si>
  <si>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</si>
  <si>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</si>
  <si>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</si>
  <si>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</si>
  <si>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</si>
  <si>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</si>
  <si>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</si>
  <si>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</si>
  <si>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</si>
  <si>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</si>
  <si>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</si>
  <si>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</si>
  <si>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</si>
  <si>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</si>
  <si>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</si>
  <si>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</si>
  <si>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</si>
  <si>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</si>
  <si>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</si>
  <si>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</si>
  <si>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</si>
  <si>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</si>
  <si>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</si>
  <si>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</si>
  <si>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</si>
  <si>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</si>
  <si>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</si>
  <si>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</si>
  <si>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</si>
  <si>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</si>
  <si>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</si>
  <si>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</si>
  <si>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</si>
  <si>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</si>
  <si>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</si>
  <si>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</si>
  <si>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</si>
  <si>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</si>
  <si>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</si>
  <si>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</si>
  <si>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</si>
  <si>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</si>
  <si>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</si>
  <si>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</si>
  <si>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</si>
  <si>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</si>
  <si>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</si>
  <si>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</si>
  <si>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</si>
  <si>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</si>
  <si>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</si>
  <si>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</si>
  <si>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</si>
  <si>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</si>
  <si>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</si>
  <si>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</si>
  <si>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</si>
  <si>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</si>
  <si>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</si>
  <si>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</si>
  <si>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</si>
  <si>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</si>
  <si>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</si>
  <si>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</si>
  <si>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</si>
  <si>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</si>
  <si>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</si>
  <si>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</si>
  <si>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</si>
  <si>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</si>
  <si>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</si>
  <si>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</si>
  <si>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</si>
  <si>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</si>
  <si>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</si>
  <si>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</si>
  <si>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</si>
  <si>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</si>
  <si>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</si>
  <si>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</si>
  <si>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</si>
  <si>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</si>
  <si>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</si>
  <si>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</si>
  <si>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</si>
  <si>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</si>
  <si>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</si>
  <si>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</si>
  <si>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</si>
  <si>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</si>
  <si>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</si>
  <si>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</si>
  <si>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</si>
  <si>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</si>
  <si>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</si>
  <si>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</si>
  <si>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</si>
  <si>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</si>
  <si>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</si>
  <si>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</si>
  <si>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</si>
  <si>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</si>
  <si>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</si>
  <si>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</si>
  <si>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</si>
  <si>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</si>
  <si>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</si>
  <si>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</si>
  <si>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</si>
  <si>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</si>
  <si>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</si>
  <si>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</si>
  <si>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</si>
  <si>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</si>
  <si>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</si>
  <si>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</si>
  <si>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</si>
  <si>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</si>
  <si>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</si>
  <si>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</si>
  <si>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</si>
  <si>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</si>
  <si>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</si>
  <si>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</si>
  <si>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</si>
  <si>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</si>
  <si>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</si>
  <si>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</si>
  <si>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</si>
  <si>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</si>
  <si>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</si>
  <si>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</si>
  <si>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</si>
  <si>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</si>
  <si>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</si>
  <si>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</si>
  <si>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</si>
  <si>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</si>
  <si>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</si>
  <si>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</si>
  <si>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</si>
  <si>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</si>
  <si>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</si>
  <si>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</si>
  <si>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</si>
  <si>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</si>
  <si>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</si>
  <si>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</si>
  <si>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</si>
  <si>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</si>
  <si>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</si>
  <si>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</si>
  <si>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</si>
  <si>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</si>
  <si>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</si>
  <si>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</si>
  <si>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</si>
  <si>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</si>
  <si>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</si>
  <si>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</si>
  <si>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</si>
  <si>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</si>
  <si>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</si>
  <si>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</si>
  <si>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</si>
  <si>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</si>
  <si>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</si>
  <si>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</si>
  <si>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</si>
  <si>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</si>
  <si>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</si>
  <si>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</si>
  <si>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</si>
  <si>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</si>
  <si>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</si>
  <si>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</si>
  <si>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</si>
  <si>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</si>
  <si>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</si>
  <si>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</si>
  <si>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</si>
  <si>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</si>
  <si>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</si>
  <si>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</si>
  <si>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</si>
  <si>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</si>
  <si>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</si>
  <si>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</si>
  <si>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</si>
  <si>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</si>
  <si>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</si>
  <si>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</si>
  <si>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</si>
  <si>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</si>
  <si>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</si>
  <si>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</si>
  <si>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</si>
  <si>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</si>
  <si>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</si>
  <si>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</si>
  <si>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</si>
  <si>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</si>
  <si>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</si>
  <si>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</si>
  <si>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</si>
  <si>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</si>
  <si>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</si>
  <si>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</si>
  <si>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</si>
  <si>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</si>
  <si>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</si>
  <si>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</si>
  <si>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</si>
  <si>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</si>
  <si>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</si>
  <si>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</si>
  <si>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</si>
  <si>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</si>
  <si>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</si>
  <si>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</si>
  <si>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</si>
  <si>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</si>
  <si>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</si>
  <si>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</si>
  <si>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</si>
  <si>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</si>
  <si>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</si>
  <si>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</si>
  <si>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</si>
  <si>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</si>
  <si>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</si>
  <si>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</si>
  <si>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</si>
  <si>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</si>
  <si>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</si>
  <si>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</si>
  <si>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</si>
  <si>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</si>
  <si>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</si>
  <si>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</si>
  <si>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</si>
  <si>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</si>
  <si>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</si>
  <si>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</si>
  <si>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</si>
  <si>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</si>
  <si>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</si>
  <si>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</si>
  <si>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</si>
  <si>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</si>
  <si>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</si>
  <si>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</si>
  <si>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</si>
  <si>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</si>
  <si>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</si>
  <si>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</si>
  <si>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</si>
  <si>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</si>
  <si>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</si>
  <si>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</si>
  <si>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</si>
  <si>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</si>
  <si>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</si>
  <si>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</si>
  <si>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</si>
  <si>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</si>
  <si>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</si>
  <si>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</si>
  <si>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</si>
  <si>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</si>
  <si>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</si>
  <si>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</si>
  <si>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</si>
  <si>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</si>
  <si>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</si>
  <si>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</si>
  <si>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</si>
  <si>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</si>
  <si>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</si>
  <si>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</si>
  <si>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</si>
  <si>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</si>
  <si>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</si>
  <si>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</si>
  <si>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</si>
  <si>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</si>
  <si>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</si>
  <si>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</si>
  <si>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</si>
  <si>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</si>
  <si>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</si>
  <si>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</si>
  <si>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</si>
  <si>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</si>
  <si>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</si>
  <si>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</si>
  <si>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</si>
  <si>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</si>
  <si>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</si>
  <si>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</si>
  <si>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</si>
  <si>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</si>
  <si>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</si>
  <si>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</si>
  <si>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</si>
  <si>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</si>
  <si>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</si>
  <si>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</si>
  <si>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</si>
  <si>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</si>
  <si>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</si>
  <si>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</si>
  <si>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</si>
  <si>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</si>
  <si>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</si>
  <si>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</si>
  <si>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</si>
  <si>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</si>
  <si>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</si>
  <si>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</si>
  <si>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</si>
  <si>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</si>
  <si>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</si>
  <si>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</si>
  <si>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</si>
  <si>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</si>
  <si>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</si>
  <si>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</si>
  <si>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</si>
  <si>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</si>
  <si>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</si>
  <si>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</si>
  <si>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</si>
  <si>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</si>
  <si>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</si>
  <si>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</si>
  <si>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</si>
  <si>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</si>
  <si>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</si>
  <si>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</si>
  <si>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</si>
  <si>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</si>
  <si>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</si>
  <si>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</si>
  <si>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</si>
  <si>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</si>
  <si>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</si>
  <si>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</si>
  <si>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</si>
  <si>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</si>
  <si>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</si>
  <si>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</si>
  <si>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</si>
  <si>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</si>
  <si>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</si>
  <si>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</si>
  <si>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</si>
  <si>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</si>
  <si>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</si>
  <si>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</si>
  <si>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</si>
  <si>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</si>
  <si>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</si>
  <si>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</si>
  <si>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</si>
  <si>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</si>
  <si>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</si>
  <si>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</si>
  <si>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</si>
  <si>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</si>
  <si>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</si>
  <si>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</si>
  <si>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</si>
  <si>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</si>
  <si>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</si>
  <si>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</si>
  <si>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</si>
  <si>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</si>
  <si>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</si>
  <si>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</si>
  <si>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</si>
  <si>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</si>
  <si>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</si>
  <si>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</si>
  <si>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</si>
  <si>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</si>
  <si>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</si>
  <si>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</si>
  <si>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</si>
  <si>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</si>
  <si>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</si>
  <si>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</si>
  <si>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</si>
  <si>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</si>
  <si>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</si>
  <si>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</si>
  <si>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</si>
  <si>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</si>
  <si>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</si>
  <si>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</si>
  <si>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</si>
  <si>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</si>
  <si>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</si>
  <si>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</si>
  <si>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</si>
  <si>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</si>
  <si>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</si>
  <si>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</si>
  <si>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</si>
  <si>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</si>
  <si>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</si>
  <si>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</si>
  <si>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</si>
  <si>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</si>
  <si>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</si>
  <si>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</si>
  <si>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</si>
  <si>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</si>
  <si>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</si>
  <si>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</si>
  <si>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</si>
  <si>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</si>
  <si>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</si>
  <si>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</si>
  <si>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</si>
  <si>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</si>
  <si>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</si>
  <si>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</si>
  <si>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</si>
  <si>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</si>
  <si>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</si>
  <si>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</si>
  <si>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</si>
  <si>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</si>
  <si>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</si>
  <si>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</si>
  <si>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</si>
  <si>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</si>
  <si>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</si>
  <si>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</si>
  <si>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</si>
  <si>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</si>
  <si>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</si>
  <si>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</si>
  <si>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</si>
  <si>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</si>
  <si>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</si>
  <si>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</si>
  <si>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</si>
  <si>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</si>
  <si>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</si>
  <si>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</si>
  <si>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</si>
  <si>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</si>
  <si>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</si>
  <si>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</si>
  <si>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</si>
  <si>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</si>
  <si>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</si>
  <si>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</si>
  <si>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</si>
  <si>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</si>
  <si>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</si>
  <si>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</si>
  <si>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</si>
  <si>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</si>
  <si>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</si>
  <si>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</si>
  <si>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</si>
  <si>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</si>
  <si>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</si>
  <si>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</si>
  <si>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</si>
  <si>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</si>
  <si>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</si>
  <si>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</si>
  <si>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</si>
  <si>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</si>
  <si>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</si>
  <si>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</si>
  <si>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</si>
  <si>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</si>
  <si>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</si>
  <si>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</si>
  <si>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</si>
  <si>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</si>
  <si>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</si>
  <si>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</si>
  <si>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</si>
  <si>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</si>
  <si>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</si>
  <si>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</si>
  <si>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</si>
  <si>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</si>
  <si>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</si>
  <si>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</si>
  <si>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</si>
  <si>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</si>
  <si>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</si>
  <si>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</si>
  <si>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</si>
  <si>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</si>
  <si>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</si>
  <si>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</si>
  <si>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</si>
  <si>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</si>
  <si>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</si>
  <si>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</si>
  <si>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</si>
  <si>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</si>
  <si>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</si>
  <si>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</si>
  <si>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</si>
  <si>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</si>
  <si>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</si>
  <si>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</si>
  <si>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</si>
  <si>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</si>
  <si>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</si>
  <si>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</si>
  <si>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</si>
  <si>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</si>
  <si>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</si>
  <si>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</si>
  <si>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</si>
  <si>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</si>
  <si>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</si>
  <si>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</si>
  <si>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</si>
  <si>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</si>
  <si>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</si>
  <si>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</si>
  <si>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</si>
  <si>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</si>
  <si>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</si>
  <si>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</si>
  <si>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</si>
  <si>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</si>
  <si>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</si>
  <si>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</si>
  <si>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</si>
  <si>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</si>
  <si>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</si>
  <si>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</si>
  <si>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</si>
  <si>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</si>
  <si>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</si>
  <si>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</si>
  <si>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</si>
  <si>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</si>
  <si>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</si>
  <si>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</si>
  <si>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</si>
  <si>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</si>
  <si>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</si>
  <si>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</si>
  <si>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</si>
  <si>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</si>
  <si>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</si>
  <si>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</si>
  <si>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</si>
  <si>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</si>
  <si>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</si>
  <si>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</si>
  <si>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</si>
  <si>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</si>
  <si>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</si>
  <si>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</si>
  <si>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</si>
  <si>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</si>
  <si>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</si>
  <si>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</si>
  <si>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</si>
  <si>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</si>
  <si>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</si>
  <si>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</si>
  <si>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</si>
  <si>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</si>
  <si>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</si>
  <si>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</si>
  <si>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</si>
  <si>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</si>
  <si>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</si>
  <si>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</si>
  <si>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</si>
  <si>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</si>
  <si>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</si>
  <si>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</si>
  <si>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</si>
  <si>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</si>
  <si>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</si>
  <si>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</si>
  <si>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</si>
  <si>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</si>
  <si>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</si>
  <si>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</si>
  <si>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</si>
  <si>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</si>
  <si>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</si>
  <si>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</si>
  <si>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</si>
  <si>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</si>
  <si>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</si>
  <si>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</si>
  <si>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</si>
  <si>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</si>
  <si>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</si>
  <si>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</si>
  <si>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</si>
  <si>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</si>
  <si>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</si>
  <si>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</si>
  <si>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</si>
  <si>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</si>
  <si>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</si>
  <si>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</si>
  <si>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</si>
  <si>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</si>
  <si>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</si>
  <si>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</si>
  <si>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</si>
  <si>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</si>
  <si>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</si>
  <si>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</si>
  <si>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</si>
  <si>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</si>
  <si>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</si>
  <si>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</si>
  <si>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</si>
  <si>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</si>
  <si>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</si>
  <si>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</si>
  <si>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</si>
  <si>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</si>
  <si>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</si>
  <si>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</si>
  <si>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</si>
  <si>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</si>
  <si>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</si>
  <si>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</si>
  <si>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</si>
  <si>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</si>
  <si>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</si>
  <si>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</si>
  <si>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</si>
  <si>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</si>
  <si>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</si>
  <si>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</si>
  <si>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</si>
  <si>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</si>
  <si>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</si>
  <si>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</si>
  <si>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</si>
  <si>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</si>
  <si>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</si>
  <si>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</si>
  <si>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</si>
  <si>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</si>
  <si>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</si>
  <si>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</si>
  <si>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</si>
  <si>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</si>
  <si>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</si>
  <si>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</si>
  <si>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</si>
  <si>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</si>
  <si>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</si>
  <si>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</si>
  <si>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</si>
  <si>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</si>
  <si>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</si>
  <si>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</si>
  <si>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</si>
  <si>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</si>
  <si>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</si>
  <si>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</si>
  <si>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</si>
  <si>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</si>
  <si>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</si>
  <si>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</si>
  <si>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</si>
  <si>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</si>
  <si>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</si>
  <si>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</si>
  <si>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</si>
  <si>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</si>
  <si>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</si>
  <si>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</si>
  <si>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</si>
  <si>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</si>
  <si>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</si>
  <si>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</si>
  <si>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</si>
  <si>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</si>
  <si>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</si>
  <si>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</si>
  <si>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</si>
  <si>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</si>
  <si>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</si>
  <si>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</si>
  <si>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</si>
  <si>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</si>
  <si>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</si>
  <si>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</si>
  <si>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</si>
  <si>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</si>
  <si>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</si>
  <si>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</si>
  <si>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</si>
  <si>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</si>
  <si>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</si>
  <si>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</si>
  <si>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</si>
  <si>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</si>
  <si>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</si>
  <si>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</si>
  <si>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</si>
  <si>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</si>
  <si>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</si>
  <si>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</si>
  <si>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</si>
  <si>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</si>
  <si>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</si>
  <si>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</si>
  <si>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</si>
  <si>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</si>
  <si>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</si>
  <si>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</si>
  <si>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</si>
  <si>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</si>
  <si>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</si>
  <si>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</si>
  <si>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</si>
  <si>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</si>
  <si>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</si>
  <si>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</si>
  <si>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</si>
  <si>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</si>
  <si>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</si>
  <si>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</si>
  <si>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</si>
  <si>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</si>
  <si>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</si>
  <si>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</si>
  <si>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</si>
  <si>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</si>
  <si>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</si>
  <si>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</si>
  <si>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</si>
  <si>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</si>
  <si>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</si>
  <si>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</si>
  <si>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</si>
  <si>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</si>
  <si>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</si>
  <si>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</si>
  <si>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</si>
  <si>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</si>
  <si>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</si>
  <si>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</si>
  <si>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</si>
  <si>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</si>
  <si>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</si>
  <si>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</si>
  <si>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</si>
  <si>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</si>
  <si>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</si>
  <si>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</si>
  <si>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</si>
  <si>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</si>
  <si>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</si>
  <si>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</si>
  <si>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</si>
  <si>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</si>
  <si>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</si>
  <si>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</si>
  <si>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</si>
  <si>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</si>
  <si>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</si>
  <si>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</si>
  <si>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</si>
  <si>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</si>
  <si>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</si>
  <si>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</si>
  <si>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</si>
  <si>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</si>
  <si>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</si>
  <si>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</si>
  <si>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</si>
  <si>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</si>
  <si>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</si>
  <si>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</si>
  <si>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</si>
  <si>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</si>
  <si>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</si>
  <si>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</si>
  <si>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</si>
  <si>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</si>
  <si>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</si>
  <si>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</si>
  <si>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</si>
  <si>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</si>
  <si>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</si>
  <si>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</si>
  <si>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</si>
  <si>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</si>
  <si>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</si>
  <si>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</si>
  <si>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</si>
  <si>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</si>
  <si>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</si>
  <si>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</si>
  <si>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</si>
  <si>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</si>
  <si>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</si>
  <si>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</si>
  <si>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</si>
  <si>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</si>
  <si>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</si>
  <si>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</si>
  <si>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</si>
  <si>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</si>
  <si>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</si>
  <si>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</si>
  <si>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</si>
  <si>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</si>
  <si>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</si>
  <si>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</si>
  <si>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</si>
  <si>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</si>
  <si>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</si>
  <si>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</si>
  <si>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</si>
  <si>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</si>
  <si>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</si>
  <si>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</si>
  <si>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</si>
  <si>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</si>
  <si>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</si>
  <si>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</si>
  <si>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</si>
  <si>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</si>
  <si>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</si>
  <si>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</si>
  <si>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</si>
  <si>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</si>
  <si>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</si>
  <si>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</si>
  <si>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</si>
  <si>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</si>
  <si>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</si>
  <si>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</si>
  <si>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</si>
  <si>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</si>
  <si>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</si>
  <si>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</si>
  <si>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</si>
  <si>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</si>
  <si>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</si>
  <si>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</si>
  <si>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</si>
  <si>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</si>
  <si>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</si>
  <si>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</si>
  <si>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</si>
  <si>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</si>
  <si>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</si>
  <si>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</si>
  <si>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</si>
  <si>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</si>
  <si>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</si>
  <si>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</si>
  <si>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</si>
  <si>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</si>
  <si>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</si>
  <si>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</si>
  <si>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</si>
  <si>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</si>
  <si>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</si>
  <si>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</si>
  <si>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</si>
  <si>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</si>
  <si>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</si>
  <si>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</si>
  <si>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</si>
  <si>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</si>
  <si>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</si>
  <si>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</si>
  <si>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</si>
  <si>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</si>
  <si>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</si>
  <si>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</si>
  <si>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</si>
  <si>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</si>
  <si>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</si>
  <si>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</si>
  <si>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</si>
  <si>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</si>
  <si>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</si>
  <si>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</si>
  <si>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</si>
  <si>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</si>
  <si>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</si>
  <si>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</si>
  <si>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</si>
  <si>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</si>
  <si>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</si>
  <si>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</si>
  <si>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</si>
  <si>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</si>
  <si>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</si>
  <si>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</si>
  <si>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</si>
  <si>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</si>
  <si>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</si>
  <si>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</si>
  <si>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</si>
  <si>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</si>
  <si>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</si>
  <si>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</si>
  <si>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</si>
  <si>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</si>
  <si>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</si>
  <si>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</si>
  <si>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</si>
  <si>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</si>
  <si>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</si>
  <si>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</si>
  <si>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</si>
  <si>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</si>
  <si>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</si>
  <si>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</si>
  <si>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</si>
  <si>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</si>
  <si>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</si>
  <si>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</si>
  <si>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</si>
  <si>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</si>
  <si>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</si>
  <si>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</si>
  <si>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</si>
  <si>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</si>
  <si>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</si>
  <si>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</si>
  <si>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</si>
  <si>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</si>
  <si>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</si>
  <si>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</si>
  <si>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</si>
  <si>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</si>
  <si>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</si>
  <si>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</si>
  <si>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</si>
  <si>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</si>
  <si>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</si>
  <si>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</si>
  <si>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</si>
  <si>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</si>
  <si>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</si>
  <si>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</si>
  <si>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</si>
  <si>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</si>
  <si>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</si>
  <si>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</si>
  <si>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</si>
  <si>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</si>
  <si>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</si>
  <si>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</si>
  <si>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</si>
  <si>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</si>
  <si>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</si>
  <si>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</si>
  <si>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</si>
  <si>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</si>
  <si>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</si>
  <si>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</si>
  <si>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</si>
  <si>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</si>
  <si>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</si>
  <si>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</si>
  <si>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</si>
  <si>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</si>
  <si>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</si>
  <si>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</si>
  <si>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</si>
  <si>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</si>
  <si>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</si>
  <si>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</si>
  <si>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</si>
  <si>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</si>
  <si>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</si>
  <si>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</si>
  <si>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</si>
  <si>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</si>
  <si>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</si>
  <si>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</si>
  <si>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</si>
  <si>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</si>
  <si>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</si>
  <si>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</si>
  <si>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</si>
  <si>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</si>
  <si>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</si>
  <si>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</si>
  <si>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</si>
  <si>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</si>
  <si>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</si>
  <si>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</si>
  <si>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</si>
  <si>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</si>
  <si>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</si>
  <si>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</si>
  <si>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</si>
  <si>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</si>
  <si>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</si>
  <si>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</si>
  <si>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</si>
  <si>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</si>
  <si>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</si>
  <si>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</si>
  <si>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</si>
  <si>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</si>
  <si>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</si>
  <si>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</si>
  <si>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</si>
  <si>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</si>
  <si>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</si>
  <si>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</si>
  <si>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</si>
  <si>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</si>
  <si>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</si>
  <si>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</si>
  <si>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</si>
  <si>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</si>
  <si>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</si>
  <si>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</si>
  <si>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</si>
  <si>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</si>
  <si>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</si>
  <si>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</si>
  <si>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</si>
  <si>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</si>
  <si>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</si>
  <si>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</si>
  <si>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</si>
  <si>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</si>
  <si>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</si>
  <si>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</si>
  <si>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</si>
  <si>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</si>
  <si>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</si>
  <si>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</si>
  <si>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</si>
  <si>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</si>
  <si>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</si>
  <si>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</si>
  <si>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</si>
  <si>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</si>
  <si>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</si>
  <si>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</si>
  <si>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</si>
  <si>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</si>
  <si>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</si>
  <si>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</si>
  <si>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</si>
  <si>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</si>
  <si>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</si>
  <si>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</si>
  <si>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</si>
  <si>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</si>
  <si>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</si>
  <si>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</si>
  <si>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</si>
  <si>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</si>
  <si>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</si>
  <si>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</si>
  <si>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</si>
  <si>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</si>
  <si>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</si>
  <si>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</si>
  <si>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</si>
  <si>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</si>
  <si>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</si>
  <si>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</si>
  <si>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</si>
  <si>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</si>
  <si>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</si>
  <si>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</si>
  <si>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</si>
  <si>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</si>
  <si>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</si>
  <si>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</si>
  <si>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</si>
  <si>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</si>
  <si>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</si>
  <si>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</si>
  <si>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</si>
  <si>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</si>
  <si>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</si>
  <si>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</si>
  <si>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</si>
  <si>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</si>
  <si>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</si>
  <si>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</si>
  <si>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</si>
  <si>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</si>
  <si>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</si>
  <si>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</si>
  <si>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</si>
  <si>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</si>
  <si>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</si>
  <si>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</si>
  <si>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</si>
  <si>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</si>
  <si>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</si>
  <si>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</si>
  <si>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</si>
  <si>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</si>
  <si>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</si>
  <si>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</si>
  <si>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</si>
  <si>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</si>
  <si>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</si>
  <si>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</si>
  <si>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</si>
  <si>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</si>
  <si>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</si>
  <si>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</si>
  <si>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</si>
  <si>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</si>
  <si>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</si>
  <si>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</si>
  <si>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</si>
  <si>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</si>
  <si>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</si>
  <si>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</si>
  <si>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</si>
  <si>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</si>
  <si>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</si>
  <si>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</si>
  <si>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</si>
  <si>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</si>
  <si>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</si>
  <si>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</si>
  <si>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</si>
  <si>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</si>
  <si>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</si>
  <si>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</si>
  <si>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</si>
  <si>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</si>
  <si>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</si>
  <si>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</si>
  <si>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</si>
  <si>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</si>
  <si>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</si>
  <si>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</si>
  <si>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</si>
  <si>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</si>
  <si>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</si>
  <si>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</si>
  <si>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</si>
  <si>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</si>
  <si>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</si>
  <si>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</si>
  <si>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</si>
  <si>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</si>
  <si>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</si>
  <si>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</si>
  <si>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</si>
  <si>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</si>
  <si>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</si>
  <si>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</si>
  <si>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</si>
  <si>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</si>
  <si>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</si>
  <si>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</si>
  <si>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</si>
  <si>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</si>
  <si>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</si>
  <si>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</si>
  <si>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</si>
  <si>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</si>
  <si>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</si>
  <si>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</si>
  <si>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</si>
  <si>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</si>
  <si>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</si>
  <si>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</si>
  <si>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</si>
  <si>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</si>
  <si>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</si>
  <si>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</si>
  <si>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</si>
  <si>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</si>
  <si>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</si>
  <si>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</si>
  <si>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</si>
  <si>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</si>
  <si>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</si>
  <si>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</si>
  <si>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</si>
  <si>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</si>
  <si>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</si>
  <si>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</si>
  <si>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</si>
  <si>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</si>
  <si>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</si>
  <si>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</si>
  <si>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</si>
  <si>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</si>
  <si>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</si>
  <si>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</si>
  <si>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</si>
  <si>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</si>
  <si>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</si>
  <si>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</si>
  <si>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</si>
  <si>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</si>
  <si>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</si>
  <si>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</si>
  <si>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</si>
  <si>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</si>
  <si>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</si>
  <si>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</si>
  <si>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</si>
  <si>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</si>
  <si>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</si>
  <si>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</si>
  <si>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</si>
  <si>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</si>
  <si>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</si>
  <si>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</si>
  <si>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</si>
  <si>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</si>
  <si>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</si>
  <si>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</si>
  <si>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</si>
  <si>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</si>
  <si>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</si>
  <si>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</si>
  <si>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</si>
  <si>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</si>
  <si>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</si>
  <si>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</si>
  <si>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</si>
  <si>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</si>
  <si>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</si>
  <si>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</si>
  <si>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</si>
  <si>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</si>
  <si>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</si>
  <si>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</si>
  <si>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</si>
  <si>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</si>
  <si>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</si>
  <si>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</si>
  <si>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</si>
  <si>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</si>
  <si>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</si>
  <si>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</si>
  <si>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</si>
  <si>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</si>
  <si>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</si>
  <si>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</si>
  <si>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</si>
  <si>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</si>
  <si>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</si>
  <si>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</si>
  <si>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</si>
  <si>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</si>
  <si>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</si>
  <si>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</si>
  <si>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</si>
  <si>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</si>
  <si>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</si>
  <si>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</si>
  <si>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</si>
  <si>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</si>
  <si>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</si>
  <si>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</si>
  <si>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</si>
  <si>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</si>
  <si>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</si>
  <si>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</si>
  <si>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</si>
  <si>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</si>
  <si>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</si>
  <si>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</si>
  <si>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</si>
  <si>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</si>
  <si>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</si>
  <si>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</si>
  <si>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</si>
  <si>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</si>
  <si>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</si>
  <si>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</si>
  <si>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</si>
  <si>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</si>
  <si>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</si>
  <si>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</si>
  <si>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</si>
  <si>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</si>
  <si>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</si>
  <si>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</si>
  <si>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</si>
  <si>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</si>
  <si>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</si>
  <si>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</si>
  <si>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</si>
  <si>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</si>
  <si>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</si>
  <si>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</si>
  <si>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</si>
  <si>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</si>
  <si>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</si>
  <si>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</si>
  <si>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</si>
  <si>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</si>
  <si>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</si>
  <si>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</si>
  <si>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</si>
  <si>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</si>
  <si>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</si>
  <si>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</si>
  <si>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</si>
  <si>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</si>
  <si>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</si>
  <si>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</si>
  <si>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</si>
  <si>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</si>
  <si>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</si>
  <si>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</si>
  <si>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</si>
  <si>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</si>
  <si>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</si>
  <si>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</si>
  <si>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</si>
  <si>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</si>
  <si>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</si>
  <si>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</si>
  <si>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</si>
  <si>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</si>
  <si>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</si>
  <si>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</si>
  <si>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</si>
  <si>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</si>
  <si>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</si>
  <si>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</si>
  <si>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</si>
  <si>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</si>
  <si>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</si>
  <si>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</si>
  <si>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</si>
  <si>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</si>
  <si>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</si>
  <si>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</si>
  <si>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</si>
  <si>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</si>
  <si>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</si>
  <si>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</si>
  <si>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</si>
  <si>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</si>
  <si>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</si>
  <si>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</si>
  <si>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</si>
  <si>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</si>
  <si>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</si>
  <si>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</si>
  <si>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</si>
  <si>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</si>
  <si>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</si>
  <si>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</si>
  <si>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</si>
  <si>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</si>
  <si>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</si>
  <si>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</si>
  <si>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</si>
  <si>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</si>
  <si>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</si>
  <si>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</si>
  <si>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</si>
  <si>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</si>
  <si>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</si>
  <si>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</si>
  <si>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</si>
  <si>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</si>
  <si>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</si>
  <si>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</si>
  <si>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</si>
  <si>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</si>
  <si>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</si>
  <si>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</si>
  <si>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</si>
  <si>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</si>
  <si>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</si>
  <si>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</si>
  <si>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</si>
  <si>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</si>
  <si>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</si>
  <si>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</si>
  <si>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</si>
  <si>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</si>
  <si>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</si>
  <si>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</si>
  <si>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</si>
  <si>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</si>
  <si>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</si>
  <si>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</si>
  <si>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</si>
  <si>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</si>
  <si>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</si>
  <si>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</si>
  <si>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</si>
  <si>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</si>
  <si>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</si>
  <si>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</si>
  <si>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</si>
  <si>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</si>
  <si>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</si>
  <si>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</si>
  <si>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</si>
  <si>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</si>
  <si>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</si>
  <si>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</si>
  <si>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</si>
  <si>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</si>
  <si>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</si>
  <si>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</si>
  <si>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</si>
  <si>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</si>
  <si>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</si>
  <si>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</si>
  <si>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</si>
  <si>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</si>
  <si>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</si>
  <si>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</si>
  <si>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</si>
  <si>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</si>
  <si>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</si>
  <si>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</si>
  <si>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</si>
  <si>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</si>
  <si>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</si>
  <si>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</si>
  <si>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</si>
  <si>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</si>
  <si>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</si>
  <si>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</si>
  <si>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</si>
  <si>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</si>
  <si>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</si>
  <si>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</si>
  <si>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</si>
  <si>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</si>
  <si>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</si>
  <si>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</si>
  <si>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</si>
  <si>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</si>
  <si>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</si>
  <si>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</si>
  <si>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</si>
  <si>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</si>
  <si>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</si>
  <si>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</si>
  <si>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</si>
  <si>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</si>
  <si>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</si>
  <si>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</si>
  <si>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</si>
  <si>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</si>
  <si>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</si>
  <si>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</si>
  <si>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</si>
  <si>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</si>
  <si>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</si>
  <si>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</si>
  <si>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</si>
  <si>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</si>
  <si>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</si>
  <si>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</si>
  <si>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</si>
  <si>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</si>
  <si>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</si>
  <si>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</si>
  <si>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</si>
  <si>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</si>
  <si>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</si>
  <si>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</si>
  <si>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</si>
  <si>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</si>
  <si>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</si>
  <si>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</si>
  <si>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</si>
  <si>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</si>
  <si>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</si>
  <si>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</si>
  <si>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</si>
  <si>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</si>
  <si>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</si>
  <si>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</si>
  <si>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</si>
  <si>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</si>
  <si>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</si>
  <si>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</si>
  <si>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</si>
  <si>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</si>
  <si>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</si>
  <si>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</si>
  <si>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</si>
  <si>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</si>
  <si>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</si>
  <si>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</si>
  <si>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</si>
  <si>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</si>
  <si>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</si>
  <si>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</si>
  <si>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</si>
  <si>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</si>
  <si>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</si>
  <si>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</si>
  <si>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</si>
  <si>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</si>
  <si>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</si>
  <si>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</si>
  <si>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</si>
  <si>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</si>
  <si>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</si>
  <si>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</si>
  <si>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</si>
  <si>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</si>
  <si>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</si>
  <si>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</si>
  <si>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</si>
  <si>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</si>
  <si>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</si>
  <si>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</si>
  <si>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</si>
  <si>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</si>
  <si>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</si>
  <si>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</si>
  <si>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</si>
  <si>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</si>
  <si>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</si>
  <si>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</si>
  <si>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</si>
  <si>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</si>
  <si>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</si>
  <si>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</si>
  <si>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</si>
  <si>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</si>
  <si>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</si>
  <si>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</si>
  <si>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</si>
  <si>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</si>
  <si>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</si>
  <si>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</si>
  <si>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</si>
  <si>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</si>
  <si>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</si>
  <si>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</si>
  <si>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</si>
  <si>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</si>
  <si>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</si>
  <si>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</si>
  <si>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</si>
  <si>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</si>
  <si>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</si>
  <si>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</si>
  <si>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</si>
  <si>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</si>
  <si>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</si>
  <si>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</si>
  <si>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</si>
  <si>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</si>
  <si>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</si>
  <si>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</si>
  <si>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</si>
  <si>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</si>
  <si>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</si>
  <si>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</si>
  <si>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</si>
  <si>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</si>
  <si>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</si>
  <si>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</si>
  <si>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</si>
  <si>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</si>
  <si>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</si>
  <si>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</si>
  <si>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</si>
  <si>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</si>
  <si>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</si>
  <si>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</si>
  <si>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</si>
  <si>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</si>
  <si>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</si>
  <si>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</si>
  <si>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</si>
  <si>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</si>
  <si>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</si>
  <si>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</si>
  <si>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</si>
  <si>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</si>
  <si>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</si>
  <si>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</si>
  <si>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</si>
  <si>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</si>
  <si>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</si>
  <si>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</si>
  <si>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</si>
  <si>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</si>
  <si>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</si>
  <si>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</si>
  <si>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</si>
  <si>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</si>
  <si>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</si>
  <si>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</si>
  <si>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</si>
  <si>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</si>
  <si>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</si>
  <si>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</si>
  <si>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</si>
  <si>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</si>
  <si>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</si>
  <si>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</si>
  <si>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</si>
  <si>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</si>
  <si>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</si>
  <si>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</si>
  <si>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</si>
  <si>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</si>
  <si>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</si>
  <si>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</si>
  <si>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</si>
  <si>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</si>
  <si>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</si>
  <si>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</si>
  <si>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</si>
  <si>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</si>
  <si>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</si>
  <si>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</si>
  <si>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</si>
  <si>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</si>
  <si>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</si>
  <si>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</si>
  <si>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</si>
  <si>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</si>
  <si>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</si>
  <si>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</si>
  <si>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</si>
  <si>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</si>
  <si>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</si>
  <si>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</si>
  <si>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</si>
  <si>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</si>
  <si>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</si>
  <si>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</si>
  <si>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</si>
  <si>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</si>
  <si>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</si>
  <si>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</si>
  <si>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</si>
  <si>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</si>
  <si>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</si>
  <si>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</si>
  <si>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</si>
  <si>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</si>
  <si>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</si>
  <si>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</si>
  <si>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</si>
  <si>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</si>
  <si>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</si>
  <si>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</si>
  <si>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</si>
  <si>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</si>
  <si>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</si>
  <si>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</si>
  <si>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</si>
  <si>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</si>
  <si>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</si>
  <si>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</si>
  <si>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</si>
  <si>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</si>
  <si>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</si>
  <si>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</si>
  <si>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</si>
  <si>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</si>
  <si>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</si>
  <si>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</si>
  <si>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</si>
  <si>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</si>
  <si>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</si>
  <si>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</si>
  <si>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</si>
  <si>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</si>
  <si>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</si>
  <si>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</si>
  <si>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</si>
  <si>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</si>
  <si>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</si>
  <si>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</si>
  <si>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</si>
  <si>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</si>
  <si>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</si>
  <si>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</si>
  <si>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</si>
  <si>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</si>
  <si>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</si>
  <si>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</si>
  <si>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</si>
  <si>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</si>
  <si>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</si>
  <si>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</si>
  <si>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</si>
  <si>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</si>
  <si>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</si>
  <si>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</si>
  <si>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</si>
  <si>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</si>
  <si>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</si>
  <si>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</si>
  <si>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</si>
  <si>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</si>
  <si>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</si>
  <si>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</si>
  <si>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</si>
  <si>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</si>
  <si>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</si>
  <si>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</si>
  <si>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</si>
  <si>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</si>
  <si>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</si>
  <si>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</si>
  <si>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</si>
  <si>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</si>
  <si>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</si>
  <si>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</si>
  <si>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</si>
  <si>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</si>
  <si>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</si>
  <si>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</si>
  <si>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</si>
  <si>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</si>
  <si>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</si>
  <si>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</si>
  <si>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</si>
  <si>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</si>
  <si>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</si>
  <si>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</si>
  <si>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</si>
  <si>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</si>
  <si>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</si>
  <si>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</si>
  <si>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</si>
  <si>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</si>
  <si>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</si>
  <si>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</si>
  <si>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</si>
  <si>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</si>
  <si>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</si>
  <si>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</si>
  <si>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</si>
  <si>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</si>
  <si>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</si>
  <si>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</si>
  <si>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</si>
  <si>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</si>
  <si>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</si>
  <si>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</si>
  <si>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</si>
  <si>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</si>
  <si>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</si>
  <si>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</si>
  <si>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</si>
  <si>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</si>
  <si>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</si>
  <si>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</si>
  <si>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</si>
  <si>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</si>
  <si>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</si>
  <si>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</si>
  <si>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</si>
  <si>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</si>
  <si>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</si>
  <si>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</si>
  <si>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</si>
  <si>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</si>
  <si>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</si>
  <si>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</si>
  <si>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</si>
  <si>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</si>
  <si>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</si>
  <si>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</si>
  <si>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</si>
  <si>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</si>
  <si>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</si>
  <si>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</si>
  <si>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</si>
  <si>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</si>
  <si>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</si>
  <si>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</si>
  <si>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</si>
  <si>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</si>
  <si>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</si>
  <si>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</si>
  <si>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</si>
  <si>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</si>
  <si>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</si>
  <si>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</si>
  <si>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</si>
  <si>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</si>
  <si>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</si>
  <si>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</si>
  <si>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</si>
  <si>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</si>
  <si>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</si>
  <si>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</si>
  <si>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</si>
  <si>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</si>
  <si>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</si>
  <si>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</si>
  <si>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</si>
  <si>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</si>
  <si>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</si>
  <si>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</si>
  <si>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</si>
  <si>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</si>
  <si>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</si>
  <si>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</si>
  <si>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</si>
  <si>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</si>
  <si>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</si>
  <si>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</si>
  <si>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</si>
  <si>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</si>
  <si>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</si>
  <si>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</si>
  <si>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</si>
  <si>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</si>
  <si>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</si>
  <si>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</si>
  <si>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</si>
  <si>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</si>
  <si>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</si>
  <si>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</si>
  <si>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</si>
  <si>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</si>
  <si>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</si>
  <si>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</si>
  <si>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</si>
  <si>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</si>
  <si>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</si>
  <si>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</si>
  <si>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</si>
  <si>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</si>
  <si>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</si>
  <si>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</si>
  <si>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</si>
  <si>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</si>
  <si>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</si>
  <si>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</si>
  <si>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</si>
  <si>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</si>
  <si>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</si>
  <si>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</si>
  <si>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</si>
  <si>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</si>
  <si>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</si>
  <si>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</si>
  <si>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</si>
  <si>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</si>
  <si>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</si>
  <si>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</si>
  <si>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</si>
  <si>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</si>
  <si>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</si>
  <si>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</si>
  <si>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</si>
  <si>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</si>
  <si>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</si>
  <si>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</si>
  <si>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</si>
  <si>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</si>
  <si>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</si>
  <si>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</si>
  <si>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</si>
  <si>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</si>
  <si>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</si>
  <si>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</si>
  <si>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</si>
  <si>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</si>
  <si>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</si>
  <si>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</si>
  <si>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</si>
  <si>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</si>
  <si>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</si>
  <si>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</si>
  <si>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</si>
  <si>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</si>
  <si>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</si>
  <si>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</si>
  <si>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</si>
  <si>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</si>
  <si>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</si>
  <si>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</si>
  <si>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</si>
  <si>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</si>
  <si>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</si>
  <si>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</si>
  <si>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</si>
  <si>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</si>
  <si>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</si>
  <si>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</si>
  <si>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</si>
  <si>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</si>
  <si>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</si>
  <si>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</si>
  <si>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</si>
  <si>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</si>
  <si>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</si>
  <si>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</si>
  <si>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</si>
  <si>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</si>
  <si>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</si>
  <si>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</si>
  <si>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</si>
  <si>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</si>
  <si>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</si>
  <si>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</si>
  <si>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</si>
  <si>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</si>
  <si>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</si>
  <si>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</si>
  <si>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</si>
  <si>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</si>
  <si>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</si>
  <si>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</si>
  <si>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</si>
  <si>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</si>
  <si>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</si>
  <si>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</si>
  <si>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</si>
  <si>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</si>
  <si>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</si>
  <si>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</si>
  <si>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</si>
  <si>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</si>
  <si>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</si>
  <si>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</si>
  <si>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</si>
  <si>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</si>
  <si>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</si>
  <si>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</si>
  <si>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</si>
  <si>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</si>
  <si>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</si>
  <si>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</si>
  <si>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</si>
  <si>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</si>
  <si>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</si>
  <si>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</si>
  <si>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</si>
  <si>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</si>
  <si>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</si>
  <si>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</si>
  <si>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</si>
  <si>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</si>
  <si>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</si>
  <si>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</si>
  <si>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</si>
  <si>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</si>
  <si>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</si>
  <si>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</si>
  <si>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</si>
  <si>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</si>
  <si>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</si>
  <si>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</si>
  <si>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</si>
  <si>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</si>
  <si>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</si>
  <si>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</si>
  <si>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</si>
  <si>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</si>
  <si>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</si>
  <si>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</si>
  <si>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</si>
  <si>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</si>
  <si>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</si>
  <si>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</si>
  <si>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</si>
  <si>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</si>
  <si>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</si>
  <si>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</si>
  <si>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</si>
  <si>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</si>
  <si>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</si>
  <si>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</si>
  <si>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</si>
  <si>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</si>
  <si>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</si>
  <si>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</si>
  <si>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</si>
  <si>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</si>
  <si>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</si>
  <si>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</si>
  <si>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</si>
  <si>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</si>
  <si>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</si>
  <si>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</si>
  <si>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</si>
  <si>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</si>
  <si>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</si>
  <si>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</si>
  <si>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</si>
  <si>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</si>
  <si>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</si>
  <si>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</si>
  <si>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</si>
  <si>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</si>
  <si>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</si>
  <si>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</si>
  <si>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</si>
  <si>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</si>
  <si>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</si>
  <si>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</si>
  <si>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</si>
  <si>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</si>
  <si>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</si>
  <si>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</si>
  <si>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</si>
  <si>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</si>
  <si>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</si>
  <si>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</si>
  <si>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</si>
  <si>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</si>
  <si>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</si>
  <si>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</si>
  <si>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</si>
  <si>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</si>
  <si>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</si>
  <si>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</si>
  <si>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</si>
  <si>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</si>
  <si>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</si>
  <si>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</si>
  <si>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</si>
  <si>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</si>
  <si>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</si>
  <si>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</si>
  <si>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</si>
  <si>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</si>
  <si>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</si>
  <si>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</si>
  <si>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</si>
  <si>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</si>
  <si>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</si>
  <si>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</si>
  <si>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</si>
  <si>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</si>
  <si>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</si>
  <si>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</si>
  <si>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</si>
  <si>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</si>
  <si>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</si>
  <si>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</si>
  <si>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</si>
  <si>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</si>
  <si>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</si>
  <si>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</si>
  <si>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</si>
  <si>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</si>
  <si>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</si>
  <si>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</si>
  <si>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</si>
  <si>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</si>
  <si>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</si>
  <si>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</si>
  <si>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</si>
  <si>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</si>
  <si>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</si>
  <si>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</si>
  <si>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</si>
  <si>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</si>
  <si>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</si>
  <si>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</si>
  <si>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</si>
  <si>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</si>
  <si>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</si>
  <si>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</si>
  <si>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</si>
  <si>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</si>
  <si>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</si>
  <si>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</si>
  <si>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</si>
  <si>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</si>
  <si>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</si>
  <si>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</si>
  <si>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</si>
  <si>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</si>
  <si>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</si>
  <si>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</si>
  <si>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</si>
  <si>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</si>
  <si>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</si>
  <si>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</si>
  <si>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</si>
  <si>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</si>
  <si>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</si>
  <si>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</si>
  <si>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</si>
  <si>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</si>
  <si>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</si>
  <si>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</si>
  <si>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</si>
  <si>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</si>
  <si>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</si>
  <si>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</si>
  <si>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</si>
  <si>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</si>
  <si>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</si>
  <si>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</si>
  <si>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</si>
  <si>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</si>
  <si>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</si>
  <si>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</si>
  <si>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</si>
  <si>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</si>
  <si>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</si>
  <si>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</si>
  <si>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</si>
  <si>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</si>
  <si>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</si>
  <si>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</si>
  <si>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</si>
  <si>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</si>
  <si>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</si>
  <si>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</si>
  <si>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</si>
  <si>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</si>
  <si>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</si>
  <si>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</si>
  <si>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</si>
  <si>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</si>
  <si>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</si>
  <si>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</si>
  <si>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</si>
  <si>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</si>
  <si>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</si>
  <si>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</si>
  <si>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</si>
  <si>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</si>
  <si>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</si>
  <si>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</si>
  <si>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</si>
  <si>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</si>
  <si>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</si>
  <si>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</si>
  <si>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</si>
  <si>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</si>
  <si>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</si>
  <si>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</si>
  <si>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</si>
  <si>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</si>
  <si>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</si>
  <si>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</si>
  <si>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</si>
  <si>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</si>
  <si>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</si>
  <si>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</si>
  <si>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</si>
  <si>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</si>
  <si>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</si>
  <si>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</si>
  <si>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</si>
  <si>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</si>
  <si>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</si>
  <si>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</si>
  <si>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</si>
  <si>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</si>
  <si>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</si>
  <si>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</si>
  <si>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</si>
  <si>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</si>
  <si>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</si>
  <si>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</si>
  <si>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</si>
  <si>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</si>
  <si>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</si>
  <si>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</si>
  <si>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</si>
  <si>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</si>
  <si>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</si>
  <si>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</si>
  <si>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</si>
  <si>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</si>
  <si>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</si>
  <si>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</si>
  <si>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</si>
  <si>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</si>
  <si>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</si>
  <si>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</si>
  <si>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</si>
  <si>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</si>
  <si>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</si>
  <si>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</si>
  <si>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</si>
  <si>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</si>
  <si>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</si>
  <si>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</si>
  <si>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</si>
  <si>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</si>
  <si>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</si>
  <si>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</si>
  <si>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</si>
  <si>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</si>
  <si>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</si>
  <si>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</si>
  <si>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</si>
  <si>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</si>
  <si>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</si>
  <si>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</si>
  <si>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</si>
  <si>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</si>
  <si>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</si>
  <si>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</si>
  <si>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</si>
  <si>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</si>
  <si>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</si>
  <si>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</si>
  <si>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</si>
  <si>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</si>
  <si>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</si>
  <si>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</si>
  <si>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</si>
  <si>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</si>
  <si>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</si>
  <si>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</si>
  <si>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</si>
  <si>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</si>
  <si>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</si>
  <si>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</si>
  <si>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</si>
  <si>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</si>
  <si>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</si>
  <si>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</si>
  <si>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</si>
  <si>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</si>
  <si>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</si>
  <si>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</si>
  <si>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</si>
  <si>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</si>
  <si>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</si>
  <si>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</si>
  <si>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</si>
  <si>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</si>
  <si>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</si>
  <si>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</si>
  <si>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</si>
  <si>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</si>
  <si>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</si>
  <si>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</si>
  <si>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</si>
  <si>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</si>
  <si>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</si>
  <si>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</si>
  <si>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</si>
  <si>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</si>
  <si>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</si>
  <si>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</si>
  <si>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</si>
  <si>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</si>
  <si>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</si>
  <si>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</si>
  <si>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</si>
  <si>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</si>
  <si>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</si>
  <si>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</si>
  <si>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</si>
  <si>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</si>
  <si>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</si>
  <si>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</si>
  <si>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</si>
  <si>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</si>
  <si>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</si>
  <si>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</si>
  <si>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</si>
  <si>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</si>
  <si>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</si>
  <si>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</si>
  <si>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</si>
  <si>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</si>
  <si>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</si>
  <si>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</si>
  <si>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</si>
  <si>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</si>
  <si>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</si>
  <si>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</si>
  <si>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</si>
  <si>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</si>
  <si>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</si>
  <si>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</si>
  <si>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</si>
  <si>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</si>
  <si>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</si>
  <si>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</si>
  <si>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</si>
  <si>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</si>
  <si>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</si>
  <si>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</si>
  <si>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</si>
  <si>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</si>
  <si>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</si>
  <si>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</si>
  <si>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</si>
  <si>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</si>
  <si>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</si>
  <si>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</si>
  <si>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</si>
  <si>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</si>
  <si>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</si>
  <si>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</si>
  <si>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</si>
  <si>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</si>
  <si>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</si>
  <si>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</si>
  <si>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</si>
  <si>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</si>
  <si>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</si>
  <si>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</si>
  <si>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</si>
  <si>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</si>
  <si>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</si>
  <si>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</si>
  <si>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</si>
  <si>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</si>
  <si>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</si>
  <si>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</si>
  <si>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</si>
  <si>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</si>
  <si>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</si>
  <si>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</si>
  <si>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</si>
  <si>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</si>
  <si>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</si>
  <si>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</si>
  <si>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</si>
  <si>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</si>
  <si>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</si>
  <si>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</si>
  <si>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</si>
  <si>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</si>
  <si>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</si>
  <si>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</si>
  <si>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</si>
  <si>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</si>
  <si>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</si>
  <si>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</si>
  <si>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</si>
  <si>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</si>
  <si>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</si>
  <si>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</si>
  <si>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</si>
  <si>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</si>
  <si>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</si>
  <si>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</si>
  <si>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</si>
  <si>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</si>
  <si>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</si>
  <si>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</si>
  <si>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</si>
  <si>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</si>
  <si>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</si>
  <si>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</si>
  <si>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</si>
  <si>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</si>
  <si>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</si>
  <si>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</si>
  <si>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</si>
  <si>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</si>
  <si>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</si>
  <si>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</si>
  <si>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</si>
  <si>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</si>
  <si>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</si>
  <si>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</si>
  <si>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</si>
  <si>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</si>
  <si>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</si>
  <si>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</si>
  <si>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</si>
  <si>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</si>
  <si>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</si>
  <si>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</si>
  <si>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</si>
  <si>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</si>
  <si>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</si>
  <si>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</si>
  <si>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</si>
  <si>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</si>
  <si>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</si>
  <si>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</si>
  <si>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</si>
  <si>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</si>
  <si>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</si>
  <si>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</si>
  <si>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</si>
  <si>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</si>
  <si>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</si>
  <si>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</si>
  <si>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</si>
  <si>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</si>
  <si>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</si>
  <si>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</si>
  <si>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</si>
  <si>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</si>
  <si>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</si>
  <si>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</si>
  <si>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</si>
  <si>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</si>
  <si>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</si>
  <si>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</si>
  <si>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</si>
  <si>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</si>
  <si>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</si>
  <si>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</si>
  <si>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</si>
  <si>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</si>
  <si>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</si>
  <si>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</si>
  <si>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</si>
  <si>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</si>
  <si>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</si>
  <si>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</si>
  <si>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</si>
  <si>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</si>
  <si>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</si>
  <si>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</si>
  <si>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</si>
  <si>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</si>
  <si>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</si>
  <si>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</si>
  <si>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</si>
  <si>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</si>
  <si>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</si>
  <si>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</si>
  <si>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</si>
  <si>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</si>
  <si>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</si>
  <si>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</si>
  <si>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</si>
  <si>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</si>
  <si>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</si>
  <si>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</si>
  <si>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</si>
  <si>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</si>
  <si>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</si>
  <si>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</si>
  <si>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</si>
  <si>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</si>
  <si>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</si>
  <si>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</si>
  <si>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</si>
  <si>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</si>
  <si>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</si>
  <si>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</si>
  <si>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</si>
  <si>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</si>
  <si>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</si>
  <si>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</si>
  <si>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</si>
  <si>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</si>
  <si>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</si>
  <si>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</si>
  <si>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</si>
  <si>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</si>
  <si>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</si>
  <si>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</si>
  <si>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</si>
  <si>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</si>
  <si>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</si>
  <si>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</si>
  <si>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</si>
  <si>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</si>
  <si>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</si>
  <si>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</si>
  <si>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</si>
  <si>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</si>
  <si>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</si>
  <si>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</si>
  <si>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</si>
  <si>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</si>
  <si>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</si>
  <si>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</si>
  <si>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</si>
  <si>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</si>
  <si>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</si>
  <si>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</si>
  <si>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</si>
  <si>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</si>
  <si>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</si>
  <si>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</si>
  <si>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</si>
  <si>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</si>
  <si>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</si>
  <si>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</si>
  <si>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</si>
  <si>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</si>
  <si>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</si>
  <si>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</si>
  <si>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</si>
  <si>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</si>
  <si>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</si>
  <si>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</si>
  <si>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</si>
  <si>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</si>
  <si>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</si>
  <si>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</si>
  <si>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</si>
  <si>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</si>
  <si>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</si>
  <si>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</si>
  <si>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</si>
  <si>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</si>
  <si>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</si>
  <si>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</si>
  <si>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</si>
  <si>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</si>
  <si>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</si>
  <si>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</si>
  <si>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</si>
  <si>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</si>
  <si>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</si>
  <si>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</si>
  <si>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</si>
  <si>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</si>
  <si>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</si>
  <si>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</si>
  <si>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</si>
  <si>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</si>
  <si>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</si>
  <si>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</si>
  <si>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</si>
  <si>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</si>
  <si>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</si>
  <si>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</si>
  <si>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</si>
  <si>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</si>
  <si>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</si>
  <si>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</si>
  <si>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</si>
  <si>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</si>
  <si>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</si>
  <si>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</si>
  <si>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</si>
  <si>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</si>
  <si>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</si>
  <si>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</si>
  <si>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</si>
  <si>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</si>
  <si>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</si>
  <si>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</si>
  <si>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</si>
  <si>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</si>
  <si>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</si>
  <si>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</si>
  <si>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</si>
  <si>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</si>
  <si>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</si>
  <si>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</si>
  <si>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</si>
  <si>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</si>
  <si>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</si>
  <si>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</si>
  <si>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</si>
  <si>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</si>
  <si>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</si>
  <si>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</si>
  <si>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</si>
  <si>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</si>
  <si>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</si>
  <si>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</si>
  <si>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</si>
  <si>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</si>
  <si>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</si>
  <si>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</si>
  <si>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</si>
  <si>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</si>
  <si>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</si>
  <si>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</si>
  <si>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</si>
  <si>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</si>
  <si>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</si>
  <si>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</si>
  <si>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</si>
  <si>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</si>
  <si>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</si>
  <si>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</si>
  <si>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</si>
  <si>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</si>
  <si>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</si>
  <si>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</si>
  <si>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</si>
  <si>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</si>
  <si>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</si>
  <si>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</si>
  <si>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</si>
  <si>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</si>
  <si>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</si>
  <si>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</si>
  <si>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</si>
  <si>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</si>
  <si>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</si>
  <si>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</si>
  <si>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</si>
  <si>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</si>
  <si>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</si>
  <si>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</si>
  <si>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</si>
  <si>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</si>
  <si>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</si>
  <si>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</si>
  <si>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</si>
  <si>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</si>
  <si>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</si>
  <si>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</si>
  <si>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</si>
  <si>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</si>
  <si>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</si>
  <si>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</si>
  <si>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</si>
  <si>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</si>
  <si>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</si>
  <si>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</si>
  <si>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</si>
  <si>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</si>
  <si>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</si>
  <si>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</si>
  <si>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</si>
  <si>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</si>
  <si>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</si>
  <si>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</si>
  <si>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</si>
  <si>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</si>
  <si>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</si>
  <si>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</si>
  <si>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</si>
  <si>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</si>
  <si>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</si>
  <si>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</si>
  <si>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</si>
  <si>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</si>
  <si>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</si>
  <si>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</si>
  <si>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</si>
  <si>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</si>
  <si>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</si>
  <si>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</si>
  <si>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</si>
  <si>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</si>
  <si>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</si>
  <si>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</si>
  <si>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</si>
  <si>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</si>
  <si>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</si>
  <si>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</si>
  <si>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</si>
  <si>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</si>
  <si>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</si>
  <si>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</si>
  <si>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</si>
  <si>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</si>
  <si>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</si>
  <si>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</si>
  <si>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</si>
  <si>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</si>
  <si>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</si>
  <si>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</si>
  <si>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</si>
  <si>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</si>
  <si>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</si>
  <si>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</si>
  <si>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</si>
  <si>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</si>
  <si>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</si>
  <si>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</si>
  <si>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</si>
  <si>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</si>
  <si>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</si>
  <si>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</si>
  <si>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</si>
  <si>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</si>
  <si>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</si>
  <si>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</si>
  <si>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</si>
  <si>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</si>
  <si>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</si>
  <si>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</si>
  <si>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</si>
  <si>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</si>
  <si>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</si>
  <si>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</si>
  <si>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</si>
  <si>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</si>
  <si>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</si>
  <si>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</si>
  <si>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</si>
  <si>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</si>
  <si>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</si>
  <si>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</si>
  <si>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</si>
  <si>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</si>
  <si>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</si>
  <si>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</si>
  <si>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</si>
  <si>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</si>
  <si>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</si>
  <si>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</si>
  <si>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</si>
  <si>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</si>
  <si>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</si>
  <si>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</si>
  <si>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</si>
  <si>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</si>
  <si>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</si>
  <si>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</si>
  <si>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</si>
  <si>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</si>
  <si>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</si>
  <si>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</si>
  <si>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</si>
  <si>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</si>
  <si>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</si>
  <si>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</si>
  <si>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</si>
  <si>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</si>
  <si>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</si>
  <si>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</si>
  <si>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</si>
  <si>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</si>
  <si>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</si>
  <si>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</si>
  <si>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</si>
  <si>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</si>
  <si>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</si>
  <si>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</si>
  <si>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</si>
  <si>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</si>
  <si>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</si>
  <si>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</si>
  <si>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</si>
  <si>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</si>
  <si>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</si>
  <si>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</si>
  <si>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</si>
  <si>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</si>
  <si>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</si>
  <si>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</si>
  <si>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</si>
  <si>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</si>
  <si>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</si>
  <si>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</si>
  <si>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</si>
  <si>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</si>
  <si>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</si>
  <si>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</si>
  <si>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</si>
  <si>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</si>
  <si>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</si>
  <si>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</si>
  <si>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</si>
  <si>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</si>
  <si>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</si>
  <si>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</si>
  <si>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</si>
  <si>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</si>
  <si>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</si>
  <si>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</si>
  <si>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</si>
  <si>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</si>
  <si>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</si>
  <si>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</si>
  <si>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</si>
  <si>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</si>
  <si>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</si>
  <si>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</si>
  <si>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</si>
  <si>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</si>
  <si>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</si>
  <si>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</si>
  <si>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</si>
  <si>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</si>
  <si>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</si>
  <si>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</si>
  <si>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</si>
  <si>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</si>
  <si>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</si>
  <si>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</si>
  <si>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</si>
  <si>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</si>
  <si>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</si>
  <si>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</si>
  <si>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</si>
  <si>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</si>
  <si>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</si>
  <si>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</si>
  <si>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</si>
  <si>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</si>
  <si>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</si>
  <si>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</si>
  <si>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</si>
  <si>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</si>
  <si>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</si>
  <si>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</si>
  <si>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</si>
  <si>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</si>
  <si>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</si>
  <si>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</si>
  <si>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</si>
  <si>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</si>
  <si>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</si>
  <si>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</si>
  <si>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</si>
  <si>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</si>
  <si>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</si>
  <si>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</si>
  <si>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</si>
  <si>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</si>
  <si>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</si>
  <si>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</si>
  <si>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</si>
  <si>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</si>
  <si>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</si>
  <si>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</si>
  <si>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</si>
  <si>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</si>
  <si>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</si>
  <si>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</si>
  <si>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</si>
  <si>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</si>
  <si>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</si>
  <si>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</si>
  <si>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</si>
  <si>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</si>
  <si>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</si>
  <si>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</si>
  <si>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</si>
  <si>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</si>
  <si>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</si>
  <si>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</si>
  <si>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</si>
  <si>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</si>
  <si>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</si>
  <si>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</si>
  <si>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</si>
  <si>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</si>
  <si>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</si>
  <si>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</si>
  <si>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</si>
  <si>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</si>
  <si>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</si>
  <si>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</si>
  <si>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</si>
  <si>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</si>
  <si>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</si>
  <si>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</si>
  <si>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</si>
  <si>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</si>
  <si>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</si>
  <si>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</si>
  <si>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</si>
  <si>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</si>
  <si>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</si>
  <si>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</si>
  <si>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</si>
  <si>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</si>
  <si>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</si>
  <si>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</si>
  <si>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</si>
  <si>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</si>
  <si>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</si>
  <si>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</si>
  <si>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</si>
  <si>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</si>
  <si>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</si>
  <si>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</si>
  <si>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</si>
  <si>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</si>
  <si>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</si>
  <si>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</si>
  <si>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</si>
  <si>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</si>
  <si>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</si>
  <si>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</si>
  <si>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</si>
  <si>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</si>
  <si>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</si>
  <si>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</si>
  <si>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</si>
  <si>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</si>
  <si>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</si>
  <si>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</si>
  <si>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</si>
  <si>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</si>
  <si>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</si>
  <si>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</si>
  <si>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</si>
  <si>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</si>
  <si>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</si>
  <si>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</si>
  <si>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</si>
  <si>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</si>
  <si>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</si>
  <si>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</si>
  <si>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</si>
  <si>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</si>
  <si>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</si>
  <si>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</si>
  <si>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</si>
  <si>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</si>
  <si>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</si>
  <si>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</si>
  <si>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</si>
  <si>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</si>
  <si>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</si>
  <si>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</si>
  <si>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</si>
  <si>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</si>
  <si>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</si>
  <si>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</si>
  <si>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</si>
  <si>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</si>
  <si>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</si>
  <si>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</si>
  <si>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</si>
  <si>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</si>
  <si>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</si>
  <si>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</si>
  <si>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</si>
  <si>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</si>
  <si>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</si>
  <si>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</si>
  <si>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</si>
  <si>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</si>
  <si>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</si>
  <si>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</si>
  <si>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</si>
  <si>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</si>
  <si>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</si>
  <si>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</si>
  <si>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</si>
  <si>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</si>
  <si>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</si>
  <si>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</si>
  <si>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</si>
  <si>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</si>
  <si>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</si>
  <si>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</si>
  <si>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</si>
  <si>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</si>
  <si>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</si>
  <si>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</si>
  <si>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</si>
  <si>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</si>
  <si>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</si>
  <si>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</si>
  <si>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</si>
  <si>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</si>
  <si>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</si>
  <si>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</si>
  <si>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</si>
  <si>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</si>
  <si>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</si>
  <si>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</si>
  <si>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</si>
  <si>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</si>
  <si>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</si>
  <si>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</si>
  <si>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</si>
  <si>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</si>
  <si>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</si>
  <si>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</si>
  <si>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</si>
  <si>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</si>
  <si>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</si>
  <si>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</si>
  <si>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</si>
  <si>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</si>
  <si>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</si>
  <si>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</si>
  <si>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</si>
  <si>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</si>
  <si>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</si>
  <si>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</si>
  <si>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</si>
  <si>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</si>
  <si>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</si>
  <si>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</si>
  <si>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</si>
  <si>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</si>
  <si>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</si>
  <si>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</si>
  <si>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</si>
  <si>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</si>
  <si>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</si>
  <si>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</si>
  <si>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</si>
  <si>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</si>
  <si>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</si>
  <si>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</si>
  <si>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</si>
  <si>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</si>
  <si>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</si>
  <si>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</si>
  <si>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</si>
  <si>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</si>
  <si>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</si>
  <si>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</si>
  <si>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</si>
  <si>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</si>
  <si>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</si>
  <si>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</si>
  <si>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</si>
  <si>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</si>
  <si>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</si>
  <si>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</si>
  <si>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</si>
  <si>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</si>
  <si>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</si>
  <si>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</si>
  <si>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</si>
  <si>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</si>
  <si>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</si>
  <si>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</si>
  <si>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</si>
  <si>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</si>
  <si>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</si>
  <si>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</si>
  <si>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</si>
  <si>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</si>
  <si>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</si>
  <si>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</si>
  <si>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</si>
  <si>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</si>
  <si>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</si>
  <si>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</si>
  <si>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</si>
  <si>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</si>
  <si>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</si>
  <si>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</si>
  <si>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</si>
  <si>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</si>
  <si>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</si>
  <si>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</si>
  <si>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</si>
  <si>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</si>
  <si>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</si>
  <si>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</si>
  <si>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</si>
  <si>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</si>
  <si>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</si>
  <si>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</si>
  <si>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</si>
  <si>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</si>
  <si>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</si>
  <si>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</si>
  <si>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</si>
  <si>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</si>
  <si>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</si>
  <si>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</si>
  <si>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</si>
  <si>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</si>
  <si>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</si>
  <si>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</si>
  <si>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</si>
  <si>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</si>
  <si>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</si>
  <si>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</si>
  <si>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</si>
  <si>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</si>
  <si>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</si>
  <si>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</si>
  <si>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</si>
  <si>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</si>
  <si>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</si>
  <si>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</si>
  <si>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</si>
  <si>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</si>
  <si>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</si>
  <si>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</si>
  <si>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</si>
  <si>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</si>
  <si>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</si>
  <si>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</si>
  <si>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</si>
  <si>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</si>
  <si>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</si>
  <si>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</si>
  <si>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</si>
  <si>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</si>
  <si>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</si>
  <si>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</si>
  <si>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</si>
  <si>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</si>
  <si>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</si>
  <si>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</si>
  <si>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</si>
  <si>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</si>
  <si>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</si>
  <si>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</si>
  <si>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</si>
  <si>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</si>
  <si>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</si>
  <si>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</si>
  <si>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</si>
  <si>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</si>
  <si>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</si>
  <si>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</si>
  <si>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</si>
  <si>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</si>
  <si>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</si>
  <si>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</si>
  <si>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</si>
  <si>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</si>
  <si>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</si>
  <si>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</si>
  <si>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</si>
  <si>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</si>
  <si>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</si>
  <si>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</si>
  <si>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</si>
  <si>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</si>
  <si>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</si>
  <si>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</si>
  <si>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</si>
  <si>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</si>
  <si>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</si>
  <si>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</si>
  <si>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</si>
  <si>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</si>
  <si>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</si>
  <si>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</si>
  <si>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</si>
  <si>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</si>
  <si>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</si>
  <si>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</si>
  <si>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</si>
  <si>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</si>
  <si>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</si>
  <si>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</si>
  <si>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</si>
  <si>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</si>
  <si>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</si>
  <si>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</si>
  <si>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</si>
  <si>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</si>
  <si>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</si>
  <si>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</si>
  <si>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</si>
  <si>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</si>
  <si>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</si>
  <si>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</si>
  <si>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</si>
  <si>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</si>
  <si>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</si>
  <si>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</si>
  <si>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</si>
  <si>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</si>
  <si>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</si>
  <si>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</si>
  <si>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</si>
  <si>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</si>
  <si>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</si>
  <si>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</si>
  <si>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</si>
  <si>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</si>
  <si>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</si>
  <si>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</si>
  <si>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</si>
  <si>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</si>
  <si>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</si>
  <si>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</si>
  <si>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</si>
  <si>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</si>
  <si>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</si>
  <si>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</si>
  <si>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</si>
  <si>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</si>
  <si>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</si>
  <si>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</si>
  <si>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</si>
  <si>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</si>
  <si>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</si>
  <si>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</si>
  <si>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</si>
  <si>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</si>
  <si>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</si>
  <si>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</si>
  <si>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</si>
  <si>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</si>
  <si>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</si>
  <si>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</si>
  <si>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</si>
  <si>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</si>
  <si>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</si>
  <si>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</si>
  <si>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</si>
  <si>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</si>
  <si>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</si>
  <si>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</si>
  <si>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</si>
  <si>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</si>
  <si>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</si>
  <si>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</si>
  <si>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</si>
  <si>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</si>
  <si>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</si>
  <si>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</si>
  <si>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</si>
  <si>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</si>
  <si>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</si>
  <si>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</si>
  <si>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</si>
  <si>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</si>
  <si>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</si>
  <si>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</si>
  <si>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</si>
  <si>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</si>
  <si>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</si>
  <si>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</si>
  <si>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</si>
  <si>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</si>
  <si>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</si>
  <si>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</si>
  <si>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</si>
  <si>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</si>
  <si>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</si>
  <si>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</si>
  <si>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</si>
  <si>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</si>
  <si>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</si>
  <si>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</si>
  <si>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</si>
  <si>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</si>
  <si>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</si>
  <si>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</si>
  <si>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</si>
  <si>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</si>
  <si>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</si>
  <si>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</si>
  <si>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</si>
  <si>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</si>
  <si>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</si>
  <si>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</si>
  <si>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</si>
  <si>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</si>
  <si>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</si>
  <si>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</si>
  <si>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</si>
  <si>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</si>
  <si>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</si>
  <si>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</si>
  <si>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</si>
  <si>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</si>
  <si>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</si>
  <si>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</si>
  <si>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</si>
  <si>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</si>
  <si>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</si>
  <si>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</si>
  <si>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</si>
  <si>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</si>
  <si>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</si>
  <si>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</si>
  <si>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</si>
  <si>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</si>
  <si>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</si>
  <si>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</si>
  <si>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</si>
  <si>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</si>
  <si>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</si>
  <si>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</si>
  <si>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</si>
  <si>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</si>
  <si>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</si>
  <si>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</si>
  <si>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</si>
  <si>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</si>
  <si>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</si>
  <si>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</si>
  <si>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</si>
  <si>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</si>
  <si>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</si>
  <si>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</si>
  <si>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</si>
  <si>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</si>
  <si>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</si>
  <si>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</si>
  <si>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</si>
  <si>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</si>
  <si>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</si>
  <si>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</si>
  <si>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</si>
  <si>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</si>
  <si>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</si>
  <si>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</si>
  <si>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</si>
  <si>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</si>
  <si>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</si>
  <si>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</si>
  <si>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</si>
  <si>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</si>
  <si>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</si>
  <si>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</si>
  <si>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</si>
  <si>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</si>
  <si>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</si>
  <si>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</si>
  <si>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</si>
  <si>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</si>
  <si>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</si>
  <si>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</si>
  <si>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</si>
  <si>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</si>
  <si>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</si>
  <si>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</si>
  <si>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</si>
  <si>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</si>
  <si>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</si>
  <si>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</si>
  <si>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</si>
  <si>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</si>
  <si>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</si>
  <si>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</si>
  <si>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</si>
  <si>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</si>
  <si>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</si>
  <si>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</si>
  <si>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</si>
  <si>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</si>
  <si>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</si>
  <si>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</si>
  <si>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</si>
  <si>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</si>
  <si>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</si>
  <si>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</si>
  <si>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</si>
  <si>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</si>
  <si>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</si>
  <si>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</si>
  <si>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</si>
  <si>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</si>
  <si>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</si>
  <si>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</si>
  <si>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</si>
  <si>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</si>
  <si>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</si>
  <si>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</si>
  <si>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</si>
  <si>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</si>
  <si>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</si>
  <si>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</si>
  <si>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</si>
  <si>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</si>
  <si>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</si>
  <si>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</si>
  <si>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</si>
  <si>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</si>
  <si>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</si>
  <si>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</si>
  <si>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</si>
  <si>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</si>
  <si>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</si>
  <si>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</si>
  <si>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</si>
  <si>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</si>
  <si>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</si>
  <si>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</si>
  <si>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</si>
  <si>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</si>
  <si>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</si>
  <si>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</si>
  <si>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</si>
  <si>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</si>
  <si>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</si>
  <si>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</si>
  <si>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</si>
  <si>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</si>
  <si>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</si>
  <si>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</si>
  <si>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</si>
  <si>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</si>
  <si>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</si>
  <si>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</si>
  <si>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</si>
  <si>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</si>
  <si>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</si>
  <si>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</si>
  <si>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</si>
  <si>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</si>
  <si>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</si>
  <si>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</si>
  <si>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</si>
  <si>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</si>
  <si>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</si>
  <si>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</si>
  <si>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</si>
  <si>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</si>
  <si>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</si>
  <si>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</si>
  <si>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</si>
  <si>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</si>
  <si>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</si>
  <si>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</si>
  <si>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</si>
  <si>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</si>
  <si>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</si>
  <si>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</si>
  <si>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</si>
  <si>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</si>
  <si>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</si>
  <si>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</si>
  <si>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</si>
  <si>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</si>
  <si>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</si>
  <si>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</si>
  <si>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</si>
  <si>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</si>
  <si>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</si>
  <si>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</si>
  <si>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</si>
  <si>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</si>
  <si>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</si>
  <si>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</si>
  <si>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</si>
  <si>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</si>
  <si>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</si>
  <si>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</si>
  <si>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</si>
  <si>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</si>
  <si>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</si>
  <si>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</si>
  <si>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</si>
  <si>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</si>
  <si>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</si>
  <si>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</si>
  <si>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</si>
  <si>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</si>
  <si>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</si>
  <si>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</si>
  <si>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</si>
  <si>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</si>
  <si>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</si>
  <si>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</si>
  <si>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</si>
  <si>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</si>
  <si>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</si>
  <si>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</si>
  <si>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</si>
  <si>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</si>
  <si>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</si>
  <si>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</si>
  <si>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</si>
  <si>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</si>
  <si>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</si>
  <si>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</si>
  <si>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</si>
  <si>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</si>
  <si>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</si>
  <si>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</si>
  <si>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</si>
  <si>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</si>
  <si>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</si>
  <si>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</si>
  <si>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</si>
  <si>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</si>
  <si>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</si>
  <si>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</si>
  <si>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</si>
  <si>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</si>
  <si>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</si>
  <si>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</si>
  <si>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</si>
  <si>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</si>
  <si>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</si>
  <si>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</si>
  <si>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</si>
  <si>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</si>
  <si>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</si>
  <si>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</si>
  <si>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</si>
  <si>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</si>
  <si>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</si>
  <si>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</si>
  <si>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</si>
  <si>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</si>
  <si>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</si>
  <si>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</si>
  <si>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</si>
  <si>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</si>
  <si>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</si>
  <si>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</si>
  <si>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</si>
  <si>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</si>
  <si>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</si>
  <si>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</si>
  <si>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</si>
  <si>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</si>
  <si>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</si>
  <si>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</si>
  <si>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</si>
  <si>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</si>
  <si>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</si>
  <si>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</si>
  <si>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</si>
  <si>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</si>
  <si>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</si>
  <si>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</si>
  <si>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</si>
  <si>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</si>
  <si>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</si>
  <si>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</si>
  <si>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</si>
  <si>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</si>
  <si>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</si>
  <si>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</si>
  <si>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</si>
  <si>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</si>
  <si>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</si>
  <si>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</si>
  <si>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</si>
  <si>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</si>
  <si>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</si>
  <si>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</si>
  <si>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</si>
  <si>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</si>
  <si>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</si>
  <si>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</si>
  <si>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</si>
  <si>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</si>
  <si>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</si>
  <si>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</si>
  <si>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</si>
  <si>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</si>
  <si>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</si>
  <si>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</si>
  <si>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</si>
  <si>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</si>
  <si>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</si>
  <si>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</si>
  <si>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</si>
  <si>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</si>
  <si>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</si>
  <si>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</si>
  <si>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</si>
  <si>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</si>
  <si>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</si>
  <si>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</si>
  <si>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</si>
  <si>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</si>
  <si>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</si>
  <si>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</si>
  <si>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</si>
  <si>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</si>
  <si>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</si>
  <si>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</si>
  <si>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</si>
  <si>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</si>
  <si>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</si>
  <si>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</si>
  <si>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</si>
  <si>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</si>
  <si>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</si>
  <si>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</si>
  <si>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</si>
  <si>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</si>
  <si>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</si>
  <si>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</si>
  <si>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</si>
  <si>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</si>
  <si>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</si>
  <si>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</si>
  <si>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</si>
  <si>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</si>
  <si>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</si>
  <si>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</si>
  <si>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</si>
  <si>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</si>
  <si>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</si>
  <si>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</si>
  <si>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</si>
  <si>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</si>
  <si>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</si>
  <si>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</si>
  <si>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</si>
  <si>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</si>
  <si>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</si>
  <si>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</si>
  <si>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</si>
  <si>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</si>
  <si>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</si>
  <si>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</si>
  <si>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</si>
  <si>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</si>
  <si>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</si>
  <si>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</si>
  <si>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</si>
  <si>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</si>
  <si>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</si>
  <si>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</si>
  <si>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</si>
  <si>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</si>
  <si>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</si>
  <si>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</si>
  <si>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</si>
  <si>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</si>
  <si>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</si>
  <si>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</si>
  <si>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</si>
  <si>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</si>
  <si>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</si>
  <si>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</si>
  <si>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</si>
  <si>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</si>
  <si>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</si>
  <si>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</si>
  <si>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</si>
  <si>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</si>
  <si>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</si>
  <si>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</si>
  <si>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</si>
  <si>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</si>
  <si>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</si>
  <si>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</si>
  <si>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</si>
  <si>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</si>
  <si>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</si>
  <si>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</si>
  <si>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</si>
  <si>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</si>
  <si>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</si>
  <si>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</si>
  <si>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</si>
  <si>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</si>
  <si>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</si>
  <si>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</si>
  <si>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</si>
  <si>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</si>
  <si>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</si>
  <si>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</si>
  <si>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</si>
  <si>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</si>
  <si>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</si>
  <si>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</si>
  <si>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</si>
  <si>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</si>
  <si>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</si>
  <si>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</si>
  <si>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</si>
  <si>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</si>
  <si>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</si>
  <si>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</si>
  <si>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</si>
  <si>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</si>
  <si>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</si>
  <si>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</si>
  <si>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</si>
  <si>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</si>
  <si>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</si>
  <si>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</si>
  <si>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</si>
  <si>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</si>
  <si>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</si>
  <si>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</si>
  <si>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</si>
  <si>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</si>
  <si>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</si>
  <si>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</si>
  <si>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</si>
  <si>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</si>
  <si>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</si>
  <si>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</si>
  <si>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</si>
  <si>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</si>
  <si>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</si>
  <si>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</si>
  <si>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</si>
  <si>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</si>
  <si>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</si>
  <si>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</si>
  <si>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</si>
  <si>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</si>
  <si>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</si>
  <si>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</si>
  <si>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</si>
  <si>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</si>
  <si>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</si>
  <si>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</si>
  <si>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</si>
  <si>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</si>
  <si>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</si>
  <si>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</si>
  <si>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</si>
  <si>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</si>
  <si>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</si>
  <si>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</si>
  <si>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</si>
  <si>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</si>
  <si>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</si>
  <si>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</si>
  <si>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</si>
  <si>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</si>
  <si>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</si>
  <si>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</si>
  <si>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</si>
  <si>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</si>
  <si>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</si>
  <si>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</si>
  <si>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</si>
  <si>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</si>
  <si>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</si>
  <si>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</si>
  <si>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</si>
  <si>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</si>
  <si>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</si>
  <si>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</si>
  <si>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</si>
  <si>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</si>
  <si>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</si>
  <si>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</si>
  <si>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</si>
  <si>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</si>
  <si>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</si>
  <si>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</si>
  <si>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</si>
  <si>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</si>
  <si>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</si>
  <si>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</si>
  <si>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</si>
  <si>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</si>
  <si>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</si>
  <si>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</si>
  <si>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</si>
  <si>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</si>
  <si>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</si>
  <si>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</si>
  <si>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</si>
  <si>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</si>
  <si>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</si>
  <si>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</si>
  <si>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</si>
  <si>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</si>
  <si>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</si>
  <si>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</si>
  <si>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</si>
  <si>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</si>
  <si>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</si>
  <si>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</si>
  <si>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</si>
  <si>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</si>
  <si>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</si>
  <si>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</si>
  <si>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</si>
  <si>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</si>
  <si>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</si>
  <si>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</si>
  <si>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</si>
  <si>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</si>
  <si>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</si>
  <si>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</si>
  <si>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</si>
  <si>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</si>
  <si>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</si>
  <si>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</si>
  <si>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</si>
  <si>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</si>
  <si>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</si>
  <si>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</si>
  <si>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</si>
  <si>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</si>
  <si>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</si>
  <si>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</si>
  <si>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</si>
  <si>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</si>
  <si>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</si>
  <si>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</si>
  <si>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</si>
  <si>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</si>
  <si>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</si>
  <si>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</si>
  <si>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</si>
  <si>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</si>
  <si>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</si>
  <si>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</si>
  <si>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</si>
  <si>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</si>
  <si>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</si>
  <si>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</si>
  <si>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</si>
  <si>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</si>
  <si>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</si>
  <si>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</si>
  <si>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</si>
  <si>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</si>
  <si>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</si>
  <si>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</si>
  <si>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</si>
  <si>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</si>
  <si>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</si>
  <si>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</si>
  <si>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</si>
  <si>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</si>
  <si>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</si>
  <si>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</si>
  <si>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</si>
  <si>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</si>
  <si>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</si>
  <si>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</si>
  <si>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</si>
  <si>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</si>
  <si>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</si>
  <si>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</si>
  <si>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</si>
  <si>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</si>
  <si>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</si>
  <si>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</si>
  <si>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</si>
  <si>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</si>
  <si>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</si>
  <si>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</si>
  <si>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</si>
  <si>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</si>
  <si>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</si>
  <si>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</si>
  <si>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</si>
  <si>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</si>
  <si>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</si>
  <si>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</si>
  <si>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</si>
  <si>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</si>
  <si>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</si>
  <si>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</si>
  <si>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</si>
  <si>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</si>
  <si>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</si>
  <si>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</si>
  <si>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</si>
  <si>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</si>
  <si>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</si>
  <si>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</si>
  <si>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</si>
  <si>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</si>
  <si>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</si>
  <si>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</si>
  <si>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</si>
  <si>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</si>
  <si>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</si>
  <si>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</si>
  <si>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</si>
  <si>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</si>
  <si>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</si>
  <si>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</si>
  <si>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</si>
  <si>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</si>
  <si>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</si>
  <si>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</si>
  <si>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</si>
  <si>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</si>
  <si>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</si>
  <si>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</si>
  <si>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</si>
  <si>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</si>
  <si>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</si>
  <si>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</si>
  <si>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</si>
  <si>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</si>
  <si>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</si>
  <si>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</si>
  <si>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</si>
  <si>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</si>
  <si>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</si>
  <si>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</si>
  <si>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</si>
  <si>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</si>
  <si>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</si>
  <si>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</si>
  <si>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</si>
  <si>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</si>
  <si>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</si>
  <si>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</si>
  <si>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</si>
  <si>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</si>
  <si>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</si>
  <si>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</si>
  <si>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</si>
  <si>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</si>
  <si>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</si>
  <si>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</si>
  <si>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</si>
  <si>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</si>
  <si>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</si>
  <si>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</si>
  <si>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</si>
  <si>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</si>
  <si>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</si>
  <si>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</si>
  <si>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</si>
  <si>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</si>
  <si>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</si>
  <si>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</si>
  <si>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</si>
  <si>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</si>
  <si>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</si>
  <si>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</si>
  <si>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</si>
  <si>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</si>
  <si>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</si>
  <si>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</si>
  <si>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</si>
  <si>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</si>
  <si>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</si>
  <si>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</si>
  <si>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</si>
  <si>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</si>
  <si>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</si>
  <si>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</si>
  <si>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</si>
  <si>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</si>
  <si>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</si>
  <si>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</si>
  <si>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</si>
  <si>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</si>
  <si>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</si>
  <si>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</si>
  <si>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</si>
  <si>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</si>
  <si>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</si>
  <si>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</si>
  <si>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</si>
  <si>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</si>
  <si>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</si>
  <si>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</si>
  <si>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</si>
  <si>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</si>
  <si>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</si>
  <si>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</si>
  <si>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</si>
  <si>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</si>
  <si>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</si>
  <si>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</si>
  <si>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</si>
  <si>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</si>
  <si>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</si>
  <si>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</si>
  <si>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</si>
  <si>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</si>
  <si>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</si>
  <si>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</si>
  <si>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</si>
  <si>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</si>
  <si>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</si>
  <si>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</si>
  <si>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</si>
  <si>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</si>
  <si>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</si>
  <si>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</si>
  <si>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</si>
  <si>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</si>
  <si>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</si>
  <si>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</si>
  <si>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</si>
  <si>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</si>
  <si>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</si>
  <si>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</si>
  <si>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</si>
  <si>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</si>
  <si>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</si>
  <si>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</si>
  <si>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</si>
  <si>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</si>
  <si>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</si>
  <si>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</si>
  <si>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</si>
  <si>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</si>
  <si>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</si>
  <si>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</si>
  <si>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</si>
  <si>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</si>
  <si>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</si>
  <si>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</si>
  <si>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</si>
  <si>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</si>
  <si>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</si>
  <si>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</si>
  <si>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</si>
  <si>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</si>
  <si>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</si>
  <si>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</si>
  <si>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</si>
  <si>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</si>
  <si>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</si>
  <si>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</si>
  <si>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</si>
  <si>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</si>
  <si>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</si>
  <si>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</si>
  <si>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</si>
  <si>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</si>
  <si>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</si>
  <si>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</si>
  <si>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</si>
  <si>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</si>
  <si>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</si>
  <si>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</si>
  <si>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</si>
  <si>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</si>
  <si>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</si>
  <si>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</si>
  <si>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</si>
  <si>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</si>
  <si>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</si>
  <si>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</si>
  <si>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</si>
  <si>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</si>
  <si>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</si>
  <si>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</si>
  <si>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</si>
  <si>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</si>
  <si>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</si>
  <si>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</si>
  <si>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</si>
  <si>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</si>
  <si>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</si>
  <si>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</si>
  <si>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</si>
  <si>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</si>
  <si>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</si>
  <si>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</si>
  <si>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</si>
  <si>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</si>
  <si>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</si>
  <si>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</si>
  <si>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</si>
  <si>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</si>
  <si>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</si>
  <si>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</si>
  <si>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</si>
  <si>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</si>
  <si>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</si>
  <si>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</si>
  <si>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</si>
  <si>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</si>
  <si>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</si>
  <si>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</si>
  <si>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</si>
  <si>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</si>
  <si>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</si>
  <si>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</si>
  <si>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</si>
  <si>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</si>
  <si>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</si>
  <si>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</si>
  <si>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</si>
  <si>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</si>
  <si>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</si>
  <si>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</si>
  <si>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</si>
  <si>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</si>
  <si>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</si>
  <si>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</si>
  <si>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</si>
  <si>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</si>
  <si>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</si>
  <si>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</si>
  <si>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</si>
  <si>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</si>
  <si>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</si>
  <si>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</si>
  <si>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</si>
  <si>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</si>
  <si>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</si>
  <si>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</si>
  <si>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</si>
  <si>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</si>
  <si>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</si>
  <si>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</si>
  <si>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</si>
  <si>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</si>
  <si>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</si>
  <si>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</si>
  <si>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</si>
  <si>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</si>
  <si>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</si>
  <si>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</si>
  <si>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</si>
  <si>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</si>
  <si>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</si>
  <si>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</si>
  <si>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</si>
  <si>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</si>
  <si>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</si>
  <si>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</si>
  <si>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</si>
  <si>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</si>
  <si>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</si>
  <si>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</si>
  <si>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</si>
  <si>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</si>
  <si>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</si>
  <si>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</si>
  <si>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</si>
  <si>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</si>
  <si>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</si>
  <si>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</si>
  <si>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</si>
  <si>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</si>
  <si>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</si>
  <si>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</si>
  <si>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</si>
  <si>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</si>
  <si>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</si>
  <si>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</si>
  <si>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</si>
  <si>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</si>
  <si>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</si>
  <si>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</si>
  <si>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</si>
  <si>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</si>
  <si>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</si>
  <si>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</si>
  <si>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</si>
  <si>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</si>
  <si>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</si>
  <si>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</si>
  <si>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</si>
  <si>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</si>
  <si>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</si>
  <si>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</si>
  <si>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</si>
  <si>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</si>
  <si>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</si>
  <si>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</si>
  <si>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</si>
  <si>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</si>
  <si>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</si>
  <si>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</si>
  <si>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</si>
  <si>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</si>
  <si>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</si>
  <si>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</si>
  <si>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</si>
  <si>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</si>
  <si>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</si>
  <si>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</si>
  <si>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</si>
  <si>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</si>
  <si>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</si>
  <si>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</si>
  <si>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</si>
  <si>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</si>
  <si>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</si>
  <si>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</si>
  <si>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</si>
  <si>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</si>
  <si>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</si>
  <si>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</si>
  <si>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</si>
  <si>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</si>
  <si>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</si>
  <si>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</si>
  <si>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</si>
  <si>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</si>
  <si>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</si>
  <si>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</si>
  <si>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</si>
  <si>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</si>
  <si>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</si>
  <si>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</si>
  <si>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</si>
  <si>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</si>
  <si>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</si>
  <si>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</si>
  <si>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</si>
  <si>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</si>
  <si>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</si>
  <si>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</si>
  <si>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</si>
  <si>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</si>
  <si>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</si>
  <si>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</si>
  <si>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</si>
  <si>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</si>
  <si>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</si>
  <si>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</si>
  <si>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</si>
  <si>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</si>
  <si>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</si>
  <si>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</si>
  <si>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</si>
  <si>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</si>
  <si>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</si>
  <si>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</si>
  <si>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</si>
  <si>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</si>
  <si>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</si>
  <si>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</si>
  <si>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</si>
  <si>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</si>
  <si>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</si>
  <si>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</si>
  <si>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</si>
  <si>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</si>
  <si>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</si>
  <si>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</si>
  <si>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</si>
  <si>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</si>
  <si>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</si>
  <si>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</si>
  <si>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</si>
  <si>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</si>
  <si>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</si>
  <si>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</si>
  <si>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</si>
  <si>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</si>
  <si>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</si>
  <si>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</si>
  <si>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</si>
  <si>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</si>
  <si>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</si>
  <si>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</si>
  <si>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</si>
  <si>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</si>
  <si>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</si>
  <si>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</si>
  <si>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</si>
  <si>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</si>
  <si>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</si>
  <si>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</si>
  <si>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</si>
  <si>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</si>
  <si>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</si>
  <si>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</si>
  <si>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</si>
  <si>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</si>
  <si>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</si>
  <si>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</si>
  <si>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</si>
  <si>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</si>
  <si>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</si>
  <si>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</si>
  <si>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</si>
  <si>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</si>
  <si>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</si>
  <si>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</si>
  <si>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</si>
  <si>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</si>
  <si>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</si>
  <si>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</si>
  <si>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</si>
  <si>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</si>
  <si>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</si>
  <si>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</si>
  <si>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</si>
  <si>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</si>
  <si>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</si>
  <si>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</si>
  <si>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</si>
  <si>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</si>
  <si>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</si>
  <si>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</si>
  <si>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</si>
  <si>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</si>
  <si>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</si>
  <si>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</si>
  <si>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</si>
  <si>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</si>
  <si>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</si>
  <si>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</si>
  <si>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</si>
  <si>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</si>
  <si>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</si>
  <si>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</si>
  <si>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</si>
  <si>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</si>
  <si>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</si>
  <si>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</si>
  <si>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</si>
  <si>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</si>
  <si>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</si>
  <si>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</si>
  <si>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</si>
  <si>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</si>
  <si>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</si>
  <si>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</si>
  <si>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</si>
  <si>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</si>
  <si>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</si>
  <si>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</si>
  <si>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</si>
  <si>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</si>
  <si>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</si>
  <si>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</si>
  <si>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</si>
  <si>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</si>
  <si>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</si>
  <si>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</si>
  <si>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</si>
  <si>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</si>
  <si>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</si>
  <si>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</si>
  <si>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</si>
  <si>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</si>
  <si>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</si>
  <si>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</si>
  <si>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</si>
  <si>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</si>
  <si>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</si>
  <si>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</si>
  <si>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</si>
  <si>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</si>
  <si>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</si>
  <si>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</si>
  <si>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</si>
  <si>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</si>
  <si>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</si>
  <si>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</si>
  <si>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</si>
  <si>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</si>
  <si>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</si>
  <si>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</si>
  <si>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</si>
  <si>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</si>
  <si>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</si>
  <si>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</si>
  <si>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</si>
  <si>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</si>
  <si>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</si>
  <si>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</si>
  <si>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</si>
  <si>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</si>
  <si>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</si>
  <si>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</si>
  <si>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</si>
  <si>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</si>
  <si>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</si>
  <si>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</si>
  <si>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</si>
  <si>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</si>
  <si>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</si>
  <si>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</si>
  <si>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</si>
  <si>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</si>
  <si>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</si>
  <si>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</si>
  <si>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</si>
  <si>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</si>
  <si>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</si>
  <si>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</si>
  <si>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</si>
  <si>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</si>
  <si>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</si>
  <si>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</si>
  <si>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</si>
  <si>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</si>
  <si>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</si>
  <si>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</si>
  <si>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</si>
  <si>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</si>
  <si>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</si>
  <si>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</si>
  <si>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</si>
  <si>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</si>
  <si>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</si>
  <si>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</si>
  <si>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</si>
  <si>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</si>
  <si>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</si>
  <si>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</si>
  <si>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</si>
  <si>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</si>
  <si>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</si>
  <si>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</si>
  <si>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</si>
  <si>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</si>
  <si>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</si>
  <si>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</si>
  <si>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</si>
  <si>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</si>
  <si>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</si>
  <si>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</si>
  <si>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</si>
  <si>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</si>
  <si>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</si>
  <si>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</si>
  <si>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</si>
  <si>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</si>
  <si>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</si>
  <si>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</si>
  <si>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</si>
  <si>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</si>
  <si>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</si>
  <si>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</si>
  <si>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</si>
  <si>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</si>
  <si>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</si>
  <si>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</si>
  <si>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</si>
  <si>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</si>
  <si>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</si>
  <si>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</si>
  <si>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</si>
  <si>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</si>
  <si>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</si>
  <si>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</si>
  <si>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</si>
  <si>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</si>
  <si>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</si>
  <si>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</si>
  <si>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</si>
  <si>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</si>
  <si>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</si>
  <si>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</si>
  <si>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</si>
  <si>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</si>
  <si>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</si>
  <si>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</si>
  <si>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</si>
  <si>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</si>
  <si>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</si>
  <si>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</si>
  <si>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</si>
  <si>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</si>
  <si>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</si>
  <si>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</si>
  <si>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</si>
  <si>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</si>
  <si>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</si>
  <si>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</si>
  <si>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</si>
  <si>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</si>
  <si>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</si>
  <si>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</si>
  <si>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</si>
  <si>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</si>
  <si>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</si>
  <si>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</si>
  <si>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</si>
  <si>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</si>
  <si>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</si>
  <si>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</si>
  <si>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</si>
  <si>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</si>
  <si>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</si>
  <si>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</si>
  <si>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</si>
  <si>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</si>
  <si>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</si>
  <si>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</si>
  <si>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</si>
  <si>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</si>
  <si>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</si>
  <si>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</si>
  <si>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</si>
  <si>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</si>
  <si>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</si>
  <si>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</si>
  <si>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</si>
  <si>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</si>
  <si>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</si>
  <si>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</si>
  <si>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</si>
  <si>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</si>
  <si>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</si>
  <si>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</si>
  <si>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</si>
  <si>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</si>
  <si>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</si>
  <si>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</si>
  <si>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</si>
  <si>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</si>
  <si>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</si>
  <si>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</si>
  <si>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</si>
  <si>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</si>
  <si>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</si>
  <si>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</si>
  <si>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</si>
  <si>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</si>
  <si>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</si>
  <si>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</si>
  <si>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</si>
  <si>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</si>
  <si>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</si>
  <si>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</si>
  <si>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</si>
  <si>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</si>
  <si>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</si>
  <si>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</si>
  <si>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</si>
  <si>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</si>
  <si>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</si>
  <si>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</si>
  <si>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</si>
  <si>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</si>
  <si>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</si>
  <si>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</si>
  <si>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</si>
  <si>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</si>
  <si>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</si>
  <si>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</si>
  <si>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</si>
  <si>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</si>
  <si>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</si>
  <si>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</si>
  <si>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</si>
  <si>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</si>
  <si>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</si>
  <si>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</si>
  <si>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</si>
  <si>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</si>
  <si>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</si>
  <si>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</si>
  <si>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</si>
  <si>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</si>
  <si>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</si>
  <si>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</si>
  <si>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</si>
  <si>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</si>
  <si>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</si>
  <si>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</si>
  <si>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</si>
  <si>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</si>
  <si>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</si>
  <si>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</si>
  <si>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</si>
  <si>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</si>
  <si>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</si>
  <si>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</si>
  <si>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</si>
  <si>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</si>
  <si>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</si>
  <si>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</si>
  <si>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</si>
  <si>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</si>
  <si>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</si>
  <si>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</si>
  <si>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</si>
  <si>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</si>
  <si>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</si>
  <si>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</si>
  <si>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</si>
  <si>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</si>
  <si>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</si>
  <si>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</si>
  <si>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</si>
  <si>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</si>
  <si>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</si>
  <si>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</si>
  <si>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</si>
  <si>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</si>
  <si>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</si>
  <si>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</si>
  <si>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</si>
  <si>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</si>
  <si>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</si>
  <si>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</si>
  <si>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</si>
  <si>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</si>
  <si>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</si>
  <si>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</si>
  <si>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</si>
  <si>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</si>
  <si>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</si>
  <si>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</si>
  <si>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</si>
  <si>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</si>
  <si>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</si>
  <si>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</si>
  <si>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</si>
  <si>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</si>
  <si>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</si>
  <si>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</si>
  <si>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</si>
  <si>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</si>
  <si>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</si>
  <si>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</si>
  <si>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</si>
  <si>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</si>
  <si>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</si>
  <si>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</si>
  <si>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</si>
  <si>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</si>
  <si>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</si>
  <si>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</si>
  <si>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</si>
  <si>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</si>
  <si>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</si>
  <si>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</si>
  <si>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</si>
  <si>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</si>
  <si>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</si>
  <si>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</si>
  <si>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</si>
  <si>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</si>
  <si>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</si>
  <si>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</si>
  <si>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</si>
  <si>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</si>
  <si>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</si>
  <si>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</si>
  <si>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</si>
  <si>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</si>
  <si>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</si>
  <si>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</si>
  <si>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</si>
  <si>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</si>
  <si>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</si>
  <si>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</si>
  <si>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</si>
  <si>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</si>
  <si>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</si>
  <si>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</si>
  <si>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</si>
  <si>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</si>
  <si>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</si>
  <si>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</si>
  <si>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</si>
  <si>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</si>
  <si>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</si>
  <si>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</si>
  <si>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</si>
  <si>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</si>
  <si>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</si>
  <si>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</si>
  <si>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</si>
  <si>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</si>
  <si>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</si>
  <si>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</si>
  <si>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</si>
  <si>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</si>
  <si>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</si>
  <si>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</si>
  <si>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</si>
  <si>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</si>
  <si>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</si>
  <si>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</si>
  <si>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</si>
  <si>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</si>
  <si>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</si>
  <si>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</si>
  <si>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</si>
  <si>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</si>
  <si>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</si>
  <si>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</si>
  <si>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</si>
  <si>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</si>
  <si>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</si>
  <si>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</si>
  <si>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</si>
  <si>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</si>
  <si>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</si>
  <si>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</si>
  <si>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</si>
  <si>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</si>
  <si>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</si>
  <si>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</si>
  <si>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</si>
  <si>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</si>
  <si>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</si>
  <si>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</si>
  <si>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</si>
  <si>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</si>
  <si>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</si>
  <si>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</si>
  <si>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</si>
  <si>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</si>
  <si>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</si>
  <si>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</si>
  <si>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</si>
  <si>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</si>
  <si>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</si>
  <si>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</si>
  <si>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</si>
  <si>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</si>
  <si>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</si>
  <si>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</si>
  <si>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</si>
  <si>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</si>
  <si>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</si>
  <si>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</si>
  <si>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</si>
  <si>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</si>
  <si>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</si>
  <si>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</si>
  <si>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</si>
  <si>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</si>
  <si>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</si>
  <si>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</si>
  <si>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</si>
  <si>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</si>
  <si>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</si>
  <si>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</si>
  <si>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</si>
  <si>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</si>
  <si>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</si>
  <si>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</si>
  <si>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</si>
  <si>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</si>
  <si>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</si>
  <si>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</si>
  <si>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</si>
  <si>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</si>
  <si>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</si>
  <si>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</si>
  <si>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</si>
  <si>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</si>
  <si>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</si>
  <si>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</si>
  <si>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</si>
  <si>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</si>
  <si>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</si>
  <si>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</si>
  <si>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</si>
  <si>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</si>
  <si>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</si>
  <si>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</si>
  <si>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</si>
  <si>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</si>
  <si>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</si>
  <si>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</si>
  <si>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</si>
  <si>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</si>
  <si>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</si>
  <si>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</si>
  <si>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</si>
  <si>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</si>
  <si>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</si>
  <si>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</si>
  <si>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</si>
  <si>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</si>
  <si>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</si>
  <si>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</si>
  <si>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</si>
  <si>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</si>
  <si>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</si>
  <si>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</si>
  <si>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</si>
  <si>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</si>
  <si>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</si>
  <si>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</si>
  <si>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</si>
  <si>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</si>
  <si>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</si>
  <si>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</si>
  <si>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</si>
  <si>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</si>
  <si>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</si>
  <si>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</si>
  <si>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</si>
  <si>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</si>
  <si>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</si>
  <si>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</si>
  <si>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</si>
  <si>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</si>
  <si>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</si>
  <si>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</si>
  <si>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</si>
  <si>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</si>
  <si>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</si>
  <si>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</si>
  <si>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</si>
  <si>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</si>
  <si>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</si>
  <si>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</si>
  <si>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</si>
  <si>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</si>
  <si>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</si>
  <si>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</si>
  <si>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</si>
  <si>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</si>
  <si>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</si>
  <si>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</si>
  <si>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</si>
  <si>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</si>
  <si>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</si>
  <si>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</si>
  <si>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</si>
  <si>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</si>
  <si>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</si>
  <si>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</si>
  <si>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</si>
  <si>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</si>
  <si>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</si>
  <si>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</si>
  <si>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</si>
  <si>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</si>
  <si>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</si>
  <si>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</si>
  <si>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</si>
  <si>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</si>
  <si>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</si>
  <si>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</si>
  <si>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</si>
  <si>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</si>
  <si>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</si>
  <si>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</si>
  <si>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</si>
  <si>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</si>
  <si>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</si>
  <si>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</si>
  <si>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</si>
  <si>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</si>
  <si>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</si>
  <si>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</si>
  <si>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</si>
  <si>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</si>
  <si>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</si>
  <si>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</si>
  <si>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</si>
  <si>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</si>
  <si>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</si>
  <si>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</si>
  <si>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</si>
  <si>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</si>
  <si>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</si>
  <si>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</si>
  <si>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</si>
  <si>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</si>
  <si>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</si>
  <si>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</si>
  <si>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</si>
  <si>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</si>
  <si>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</si>
  <si>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</si>
  <si>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</si>
  <si>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</si>
  <si>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</si>
  <si>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</si>
  <si>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</si>
  <si>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</si>
  <si>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</si>
  <si>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</si>
  <si>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</si>
  <si>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</si>
  <si>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</si>
  <si>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</si>
  <si>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</si>
  <si>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</si>
  <si>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</si>
  <si>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</si>
  <si>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</si>
  <si>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</si>
  <si>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</si>
  <si>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</si>
  <si>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</si>
  <si>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</si>
  <si>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</si>
  <si>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</si>
  <si>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</si>
  <si>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</si>
  <si>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</si>
  <si>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</si>
  <si>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</si>
  <si>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</si>
  <si>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</si>
  <si>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</si>
  <si>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</si>
  <si>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</si>
  <si>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</si>
  <si>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</si>
  <si>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</si>
  <si>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</si>
  <si>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</si>
  <si>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</si>
  <si>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</si>
  <si>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</si>
  <si>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</si>
  <si>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</si>
  <si>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</si>
  <si>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</si>
  <si>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</si>
  <si>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</si>
  <si>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</si>
  <si>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</si>
  <si>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</si>
  <si>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</si>
  <si>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</si>
  <si>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</si>
  <si>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</si>
  <si>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</si>
  <si>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</si>
  <si>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</si>
  <si>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</si>
  <si>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</si>
  <si>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</si>
  <si>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</si>
  <si>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</si>
  <si>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</si>
  <si>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</si>
  <si>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</si>
  <si>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</si>
  <si>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</si>
  <si>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</si>
  <si>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</si>
  <si>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</si>
  <si>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</si>
  <si>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</si>
  <si>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</si>
  <si>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</si>
  <si>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</si>
  <si>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</si>
  <si>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</si>
  <si>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</si>
  <si>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</si>
  <si>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</si>
  <si>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</si>
  <si>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</si>
  <si>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</si>
  <si>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</si>
  <si>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</si>
  <si>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</si>
  <si>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</si>
  <si>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</si>
  <si>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</si>
  <si>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</si>
  <si>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</si>
  <si>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</si>
  <si>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</si>
  <si>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</si>
  <si>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</si>
  <si>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</si>
  <si>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</si>
  <si>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</si>
  <si>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</si>
  <si>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</si>
  <si>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</si>
  <si>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</si>
  <si>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</si>
  <si>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</si>
  <si>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</si>
  <si>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</si>
  <si>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</si>
  <si>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</si>
  <si>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</si>
  <si>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</si>
  <si>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</si>
  <si>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</si>
  <si>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</si>
  <si>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</si>
  <si>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</si>
  <si>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</si>
  <si>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</si>
  <si>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</si>
  <si>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</si>
  <si>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</si>
  <si>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</si>
  <si>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</si>
  <si>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</si>
  <si>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</si>
  <si>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</si>
  <si>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</si>
  <si>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</si>
  <si>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</si>
  <si>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</si>
  <si>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</si>
  <si>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</si>
  <si>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</si>
  <si>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</si>
  <si>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</si>
  <si>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</si>
  <si>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</si>
  <si>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</si>
  <si>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</si>
  <si>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</si>
  <si>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</si>
  <si>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</si>
  <si>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</si>
  <si>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</si>
  <si>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</si>
  <si>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</si>
  <si>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</si>
  <si>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</si>
  <si>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</si>
  <si>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</si>
  <si>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</si>
  <si>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</si>
  <si>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</si>
  <si>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</si>
  <si>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</si>
  <si>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</si>
  <si>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</si>
  <si>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</si>
  <si>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</si>
  <si>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</si>
  <si>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</si>
  <si>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</si>
  <si>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</si>
  <si>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</si>
  <si>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</si>
  <si>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</si>
  <si>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</si>
  <si>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</si>
  <si>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</si>
  <si>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</si>
  <si>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</si>
  <si>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</si>
  <si>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</si>
  <si>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</si>
  <si>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</si>
  <si>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</si>
  <si>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</si>
  <si>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</si>
  <si>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</si>
  <si>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</si>
  <si>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</si>
  <si>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</si>
  <si>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</si>
  <si>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</si>
  <si>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</si>
  <si>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</si>
  <si>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</si>
  <si>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</si>
  <si>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</si>
  <si>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</si>
  <si>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</si>
  <si>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</si>
  <si>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</si>
  <si>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</si>
  <si>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</si>
  <si>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</si>
  <si>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</si>
  <si>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</si>
  <si>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</si>
  <si>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</si>
  <si>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</si>
  <si>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</si>
  <si>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</si>
  <si>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</si>
  <si>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</si>
  <si>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</si>
  <si>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</si>
  <si>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</si>
  <si>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</si>
  <si>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</si>
  <si>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</si>
  <si>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</si>
  <si>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</si>
  <si>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</si>
  <si>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</si>
  <si>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</si>
  <si>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</si>
  <si>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</si>
  <si>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</si>
  <si>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</si>
  <si>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</si>
  <si>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</si>
  <si>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</si>
  <si>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</si>
  <si>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</si>
  <si>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</si>
  <si>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</si>
  <si>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</si>
  <si>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</si>
  <si>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</si>
  <si>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</si>
  <si>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</si>
  <si>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</si>
  <si>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</si>
  <si>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</si>
  <si>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</si>
  <si>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</si>
  <si>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</si>
  <si>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</si>
  <si>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</si>
  <si>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</si>
  <si>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</si>
  <si>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</si>
  <si>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</si>
  <si>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</si>
  <si>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</si>
  <si>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</si>
  <si>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</si>
  <si>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</si>
  <si>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</si>
  <si>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</si>
  <si>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</si>
  <si>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</si>
  <si>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</si>
  <si>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</si>
  <si>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</si>
  <si>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</si>
  <si>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</si>
  <si>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</si>
  <si>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</si>
  <si>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</si>
  <si>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</si>
  <si>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</si>
  <si>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</si>
  <si>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</si>
  <si>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</si>
  <si>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</si>
  <si>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</si>
  <si>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</si>
  <si>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</si>
  <si>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</si>
  <si>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</si>
  <si>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</si>
  <si>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</si>
  <si>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</si>
  <si>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</si>
  <si>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</si>
  <si>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</si>
  <si>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</si>
  <si>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</si>
  <si>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</si>
  <si>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</si>
  <si>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</si>
  <si>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</si>
  <si>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</si>
  <si>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</si>
  <si>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</si>
  <si>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</si>
  <si>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</si>
  <si>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</si>
  <si>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</si>
  <si>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</si>
  <si>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</si>
  <si>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</si>
  <si>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</si>
  <si>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</si>
  <si>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</si>
  <si>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</si>
  <si>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</si>
  <si>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</si>
  <si>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</si>
  <si>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</si>
  <si>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</si>
  <si>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</si>
  <si>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</si>
  <si>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</si>
  <si>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</si>
  <si>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</si>
  <si>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</si>
  <si>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</si>
  <si>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</si>
  <si>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</si>
  <si>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</si>
  <si>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</si>
  <si>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</si>
  <si>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</si>
  <si>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</si>
  <si>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</si>
  <si>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</si>
  <si>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</si>
  <si>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</si>
  <si>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</si>
  <si>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</si>
  <si>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</si>
  <si>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</si>
  <si>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</si>
  <si>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</si>
  <si>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</si>
  <si>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</si>
  <si>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</si>
  <si>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</si>
  <si>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</si>
  <si>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</si>
  <si>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</si>
  <si>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</si>
  <si>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</si>
  <si>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</si>
  <si>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</si>
  <si>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</si>
  <si>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</si>
  <si>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</si>
  <si>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</si>
  <si>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</si>
  <si>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</si>
  <si>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</si>
  <si>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</si>
  <si>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</si>
  <si>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</si>
  <si>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</si>
  <si>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</si>
  <si>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</si>
  <si>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</si>
  <si>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</si>
  <si>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</si>
  <si>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</si>
  <si>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</si>
  <si>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</si>
  <si>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</si>
  <si>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</si>
  <si>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</si>
  <si>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</si>
  <si>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</si>
  <si>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</si>
  <si>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</si>
  <si>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</si>
  <si>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</si>
  <si>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</si>
  <si>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</si>
  <si>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</si>
  <si>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</si>
  <si>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</si>
  <si>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</si>
  <si>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</si>
  <si>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</si>
  <si>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</si>
  <si>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</si>
  <si>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</si>
  <si>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</si>
  <si>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</si>
  <si>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</si>
  <si>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</si>
  <si>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</si>
  <si>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</si>
  <si>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</si>
  <si>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</si>
  <si>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</si>
  <si>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</si>
  <si>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</si>
  <si>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</si>
  <si>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</si>
  <si>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</si>
  <si>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</si>
  <si>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</si>
  <si>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</si>
  <si>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</si>
  <si>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</si>
  <si>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</si>
  <si>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</si>
  <si>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</si>
  <si>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</si>
  <si>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</si>
  <si>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</si>
  <si>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</si>
  <si>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</si>
  <si>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</si>
  <si>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</si>
  <si>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</si>
  <si>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</si>
  <si>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</si>
  <si>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</si>
  <si>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</si>
  <si>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</si>
  <si>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</si>
  <si>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</si>
  <si>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</si>
  <si>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</si>
  <si>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</si>
  <si>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</si>
  <si>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</si>
  <si>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</si>
  <si>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</si>
  <si>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</si>
  <si>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</si>
  <si>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</si>
  <si>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</si>
  <si>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</si>
  <si>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</si>
  <si>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</si>
  <si>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</si>
  <si>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</si>
  <si>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</si>
  <si>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</si>
  <si>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</si>
  <si>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</si>
  <si>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</si>
  <si>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</si>
  <si>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</si>
  <si>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</si>
  <si>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</si>
  <si>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</si>
  <si>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</si>
  <si>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</si>
  <si>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</si>
  <si>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</si>
  <si>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</si>
  <si>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</si>
  <si>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</si>
  <si>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</si>
  <si>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</si>
  <si>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</si>
  <si>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</si>
  <si>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</si>
  <si>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</si>
  <si>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</si>
  <si>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</si>
  <si>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</si>
  <si>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</si>
  <si>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</si>
  <si>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</si>
  <si>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</si>
  <si>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</si>
  <si>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</si>
  <si>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</si>
  <si>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</si>
  <si>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</si>
  <si>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</si>
  <si>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</si>
  <si>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</si>
  <si>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</si>
  <si>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</si>
  <si>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</si>
  <si>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</si>
  <si>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</si>
  <si>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</si>
  <si>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</si>
  <si>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</si>
  <si>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</si>
  <si>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</si>
  <si>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</si>
  <si>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</si>
  <si>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</si>
  <si>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</si>
  <si>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</si>
  <si>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</si>
  <si>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</si>
  <si>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</si>
  <si>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</si>
  <si>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</si>
  <si>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</si>
  <si>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</si>
  <si>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</si>
  <si>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</si>
  <si>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</si>
  <si>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</si>
  <si>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</si>
  <si>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</si>
  <si>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</si>
  <si>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</si>
  <si>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</si>
  <si>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</si>
  <si>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</si>
  <si>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</si>
  <si>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</si>
  <si>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</si>
  <si>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</si>
  <si>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</si>
  <si>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</si>
  <si>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</si>
  <si>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</si>
  <si>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</si>
  <si>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</si>
  <si>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</si>
  <si>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</si>
  <si>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</si>
  <si>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</si>
  <si>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</si>
  <si>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</si>
  <si>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</si>
  <si>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</si>
  <si>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</si>
  <si>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</si>
  <si>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</si>
  <si>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</si>
  <si>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</si>
  <si>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</si>
  <si>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</si>
  <si>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</si>
  <si>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</si>
  <si>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</si>
  <si>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</si>
  <si>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</si>
  <si>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</si>
  <si>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</si>
  <si>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</si>
  <si>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</si>
  <si>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</si>
  <si>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</si>
  <si>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</si>
  <si>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</si>
  <si>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</si>
  <si>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</si>
  <si>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</si>
  <si>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</si>
  <si>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</si>
  <si>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</si>
  <si>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</si>
  <si>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</si>
  <si>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</si>
  <si>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</si>
  <si>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</si>
  <si>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</si>
  <si>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</si>
  <si>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</si>
  <si>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</si>
  <si>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</si>
  <si>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</si>
  <si>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</si>
  <si>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</si>
  <si>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</si>
  <si>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</si>
  <si>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</si>
  <si>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</si>
  <si>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</si>
  <si>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</si>
  <si>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</si>
  <si>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</si>
  <si>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</si>
  <si>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</si>
  <si>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</si>
  <si>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</si>
  <si>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</si>
  <si>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</si>
  <si>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</si>
  <si>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</si>
  <si>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</si>
  <si>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</si>
  <si>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</si>
  <si>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</si>
  <si>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</si>
  <si>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</si>
  <si>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</si>
  <si>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</si>
  <si>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</si>
  <si>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</si>
  <si>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</si>
  <si>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</si>
  <si>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</si>
  <si>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</si>
  <si>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</si>
  <si>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</si>
  <si>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</si>
  <si>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</si>
  <si>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</si>
  <si>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</si>
  <si>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</si>
  <si>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</si>
  <si>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</si>
  <si>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</si>
  <si>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</si>
  <si>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</si>
  <si>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</si>
  <si>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</si>
  <si>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</si>
  <si>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</si>
  <si>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</si>
  <si>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</si>
  <si>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</si>
  <si>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</si>
  <si>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</si>
  <si>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</si>
  <si>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</si>
  <si>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</si>
  <si>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</si>
  <si>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</si>
  <si>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</si>
  <si>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</si>
  <si>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</si>
  <si>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</si>
  <si>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</si>
  <si>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</si>
  <si>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</si>
  <si>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</si>
  <si>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</si>
  <si>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</si>
  <si>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</si>
  <si>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</si>
  <si>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</si>
  <si>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</si>
  <si>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</si>
  <si>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</si>
  <si>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</si>
  <si>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</si>
  <si>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</si>
  <si>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</si>
  <si>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</si>
  <si>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</si>
  <si>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</si>
  <si>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</si>
  <si>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</si>
  <si>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</si>
  <si>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</si>
  <si>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</si>
  <si>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</si>
  <si>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</si>
  <si>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</si>
  <si>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</si>
  <si>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</si>
  <si>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</si>
  <si>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</si>
  <si>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</si>
  <si>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</si>
  <si>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</si>
  <si>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</si>
  <si>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</si>
  <si>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</si>
  <si>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</si>
  <si>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</si>
  <si>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</si>
  <si>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</si>
  <si>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</si>
  <si>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</si>
  <si>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</si>
  <si>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</si>
  <si>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</si>
  <si>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</si>
  <si>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</si>
  <si>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</si>
  <si>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</si>
  <si>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</si>
  <si>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</si>
  <si>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</si>
  <si>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</si>
  <si>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</si>
  <si>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</si>
  <si>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</si>
  <si>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</si>
  <si>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</si>
  <si>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</si>
  <si>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</si>
  <si>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</si>
  <si>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</si>
  <si>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</si>
  <si>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</si>
  <si>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</si>
  <si>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</si>
  <si>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</si>
  <si>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</si>
  <si>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</si>
  <si>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</si>
  <si>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</si>
  <si>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</si>
  <si>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</si>
  <si>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</si>
  <si>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</si>
  <si>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</si>
  <si>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</si>
  <si>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</si>
  <si>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</si>
  <si>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</si>
  <si>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</si>
  <si>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</si>
  <si>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</si>
  <si>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</si>
  <si>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</si>
  <si>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</si>
  <si>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</si>
  <si>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</si>
  <si>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</si>
  <si>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</si>
  <si>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</si>
  <si>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</si>
  <si>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</si>
  <si>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</si>
  <si>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</si>
  <si>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</si>
  <si>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</si>
  <si>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</si>
  <si>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</si>
  <si>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</si>
  <si>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</si>
  <si>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</si>
  <si>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</si>
  <si>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</si>
  <si>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</si>
  <si>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</si>
  <si>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</si>
  <si>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</si>
  <si>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</si>
  <si>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</si>
  <si>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</si>
  <si>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</si>
  <si>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</si>
  <si>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</si>
  <si>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</si>
  <si>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</si>
  <si>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</si>
  <si>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</si>
  <si>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</si>
  <si>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</si>
  <si>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</si>
  <si>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</si>
  <si>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</si>
  <si>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</si>
  <si>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</si>
  <si>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</si>
  <si>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</si>
  <si>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</si>
  <si>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</si>
  <si>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</si>
  <si>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</si>
  <si>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</si>
  <si>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</si>
  <si>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</si>
  <si>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</si>
  <si>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</si>
  <si>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</si>
  <si>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</si>
  <si>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</si>
  <si>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</si>
  <si>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</si>
  <si>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</si>
  <si>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</si>
  <si>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</si>
  <si>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</si>
  <si>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</si>
  <si>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</si>
  <si>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</si>
  <si>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</si>
  <si>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</si>
  <si>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</si>
  <si>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</si>
  <si>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</si>
  <si>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</si>
  <si>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</si>
  <si>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</si>
  <si>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</si>
  <si>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</si>
  <si>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</si>
  <si>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</si>
  <si>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</si>
  <si>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</si>
  <si>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</si>
  <si>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</si>
  <si>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</si>
  <si>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</si>
  <si>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</si>
  <si>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</si>
  <si>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</si>
  <si>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</si>
  <si>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</si>
  <si>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</si>
  <si>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</si>
  <si>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</si>
  <si>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</si>
  <si>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</si>
  <si>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</si>
  <si>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</si>
  <si>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</si>
  <si>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</si>
  <si>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</si>
  <si>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</si>
  <si>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</si>
  <si>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</si>
  <si>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</si>
  <si>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</si>
  <si>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</si>
  <si>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</si>
  <si>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</si>
  <si>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</si>
  <si>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</si>
  <si>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</si>
  <si>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</si>
  <si>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</si>
  <si>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</si>
  <si>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</si>
  <si>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</si>
  <si>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</si>
  <si>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</si>
  <si>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</si>
  <si>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</si>
  <si>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</si>
  <si>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</si>
  <si>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</si>
  <si>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</si>
  <si>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</si>
  <si>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</si>
  <si>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</si>
  <si>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</si>
  <si>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</si>
  <si>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</si>
  <si>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</si>
  <si>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</si>
  <si>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</si>
  <si>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</si>
  <si>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</si>
  <si>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</si>
  <si>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</si>
  <si>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</si>
  <si>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</si>
  <si>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</si>
  <si>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</si>
  <si>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</si>
  <si>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</si>
  <si>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</si>
  <si>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</si>
  <si>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</si>
  <si>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</si>
  <si>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</si>
  <si>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</si>
  <si>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</si>
  <si>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</si>
  <si>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</si>
  <si>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</si>
  <si>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</si>
  <si>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</si>
  <si>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</si>
  <si>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</si>
  <si>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</si>
  <si>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</si>
  <si>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</si>
  <si>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</si>
  <si>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</si>
  <si>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</si>
  <si>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</si>
  <si>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</si>
  <si>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</si>
  <si>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</si>
  <si>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</si>
  <si>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</si>
  <si>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</si>
  <si>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</si>
  <si>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</si>
  <si>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</si>
  <si>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</si>
  <si>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</si>
  <si>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</si>
  <si>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</si>
  <si>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</si>
  <si>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</si>
  <si>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</si>
  <si>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</si>
  <si>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</si>
  <si>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</si>
  <si>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</si>
  <si>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</si>
  <si>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</si>
  <si>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</si>
  <si>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</si>
  <si>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</si>
  <si>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</si>
  <si>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</si>
  <si>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</si>
  <si>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</si>
  <si>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</si>
  <si>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</si>
  <si>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</si>
  <si>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</si>
  <si>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</si>
  <si>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</si>
  <si>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</si>
  <si>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</si>
  <si>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</si>
  <si>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</si>
  <si>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</si>
  <si>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</si>
  <si>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</si>
  <si>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</si>
  <si>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</si>
  <si>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</si>
  <si>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</si>
  <si>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</si>
  <si>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</si>
  <si>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</si>
  <si>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</si>
  <si>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</si>
  <si>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</si>
  <si>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</si>
  <si>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</si>
  <si>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</si>
  <si>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</si>
  <si>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</si>
  <si>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</si>
  <si>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</si>
  <si>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</si>
  <si>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</si>
  <si>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</si>
  <si>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</si>
  <si>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</si>
  <si>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</si>
  <si>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</si>
  <si>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</si>
  <si>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</si>
  <si>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</si>
  <si>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</si>
  <si>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</si>
  <si>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</si>
  <si>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</si>
  <si>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</si>
  <si>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</si>
  <si>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</si>
  <si>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</si>
  <si>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</si>
  <si>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</si>
  <si>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</si>
  <si>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</si>
  <si>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</si>
  <si>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</si>
  <si>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</si>
  <si>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</si>
  <si>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</si>
  <si>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</si>
  <si>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</si>
  <si>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</si>
  <si>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</si>
  <si>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</si>
  <si>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</si>
  <si>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</si>
  <si>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</si>
  <si>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</si>
  <si>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</si>
  <si>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</si>
  <si>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</si>
  <si>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</si>
  <si>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</si>
  <si>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</si>
  <si>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</si>
  <si>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</si>
  <si>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</si>
  <si>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</si>
  <si>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</si>
  <si>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</si>
  <si>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</si>
  <si>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</si>
  <si>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</si>
  <si>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</si>
  <si>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</si>
  <si>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</si>
  <si>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</si>
  <si>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</si>
  <si>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</si>
  <si>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</si>
  <si>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</si>
  <si>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</si>
  <si>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</si>
  <si>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</si>
  <si>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</si>
  <si>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</si>
  <si>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</si>
  <si>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</si>
  <si>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</si>
  <si>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</si>
  <si>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</si>
  <si>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</si>
  <si>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</si>
  <si>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</si>
  <si>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</si>
  <si>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</si>
  <si>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</si>
  <si>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</si>
  <si>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</si>
  <si>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</si>
  <si>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</si>
  <si>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</si>
  <si>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</si>
  <si>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</si>
  <si>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</si>
  <si>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</si>
  <si>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</si>
  <si>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</si>
  <si>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</si>
  <si>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</si>
  <si>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</si>
  <si>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</si>
  <si>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</si>
  <si>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</si>
  <si>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</si>
  <si>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</si>
  <si>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</si>
  <si>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</si>
  <si>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</si>
  <si>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</si>
  <si>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</si>
  <si>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</si>
  <si>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</si>
  <si>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</si>
  <si>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</si>
  <si>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</si>
  <si>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</si>
  <si>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</si>
  <si>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</si>
  <si>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</si>
  <si>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</si>
  <si>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</si>
  <si>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</si>
  <si>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</si>
  <si>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</si>
  <si>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</si>
  <si>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</si>
  <si>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</si>
  <si>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</si>
  <si>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</si>
  <si>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</si>
  <si>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</si>
  <si>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</si>
  <si>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</si>
  <si>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</si>
  <si>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</si>
  <si>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</si>
  <si>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</si>
  <si>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</si>
  <si>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</si>
  <si>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</si>
  <si>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</si>
  <si>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</si>
  <si>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</si>
  <si>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</si>
  <si>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</si>
  <si>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</si>
  <si>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</si>
  <si>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</si>
  <si>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</si>
  <si>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</si>
  <si>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</si>
  <si>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</si>
  <si>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</si>
  <si>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</si>
  <si>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</si>
  <si>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</si>
  <si>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</si>
  <si>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</si>
  <si>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</si>
  <si>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</si>
  <si>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</si>
  <si>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</si>
  <si>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</si>
  <si>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</si>
  <si>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</si>
  <si>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</si>
  <si>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</si>
  <si>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</si>
  <si>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</si>
  <si>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</si>
  <si>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</si>
  <si>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</si>
  <si>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</si>
  <si>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</si>
  <si>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</si>
  <si>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</si>
  <si>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</si>
  <si>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</si>
  <si>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</si>
  <si>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</si>
  <si>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</si>
  <si>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</si>
  <si>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</si>
  <si>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</si>
  <si>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</si>
  <si>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</si>
  <si>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</si>
  <si>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</si>
  <si>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</si>
  <si>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</si>
  <si>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</si>
  <si>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</si>
  <si>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</si>
  <si>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</si>
  <si>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</si>
  <si>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</si>
  <si>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</si>
  <si>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</si>
  <si>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</si>
  <si>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</si>
  <si>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</si>
  <si>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</si>
  <si>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</si>
  <si>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</si>
  <si>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</si>
  <si>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</si>
  <si>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</si>
  <si>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</si>
  <si>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</si>
  <si>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</si>
  <si>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</si>
  <si>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</si>
  <si>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</si>
  <si>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</si>
  <si>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</si>
  <si>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</si>
  <si>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</si>
  <si>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</si>
  <si>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</si>
  <si>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</si>
  <si>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</si>
  <si>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</si>
  <si>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</si>
  <si>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</si>
  <si>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</si>
  <si>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</si>
  <si>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</si>
  <si>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</si>
  <si>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</si>
  <si>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</si>
  <si>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</si>
  <si>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</si>
  <si>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</si>
  <si>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</si>
  <si>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</si>
  <si>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</si>
  <si>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</si>
  <si>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</si>
  <si>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</si>
  <si>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</si>
  <si>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</si>
  <si>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</si>
  <si>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</si>
  <si>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</si>
  <si>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</si>
  <si>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</si>
  <si>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</si>
  <si>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</si>
  <si>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</si>
  <si>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</si>
  <si>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</si>
  <si>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</si>
  <si>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</si>
  <si>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</si>
  <si>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</si>
  <si>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</si>
  <si>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</si>
  <si>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</si>
  <si>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</si>
  <si>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</si>
  <si>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</si>
  <si>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</si>
  <si>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</si>
  <si>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</si>
  <si>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</si>
  <si>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</si>
  <si>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</si>
  <si>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</si>
  <si>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</si>
  <si>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</si>
  <si>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</si>
  <si>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</si>
  <si>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</si>
  <si>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</si>
  <si>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</si>
  <si>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</si>
  <si>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</si>
  <si>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</si>
  <si>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</si>
  <si>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</si>
  <si>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</si>
  <si>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</si>
  <si>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</si>
  <si>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</si>
  <si>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</si>
  <si>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</si>
  <si>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</si>
  <si>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</si>
  <si>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</si>
  <si>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</si>
  <si>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</si>
  <si>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</si>
  <si>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</si>
  <si>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</si>
  <si>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</si>
  <si>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</si>
  <si>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</si>
  <si>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</si>
  <si>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</si>
  <si>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</si>
  <si>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</si>
  <si>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</si>
  <si>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</si>
  <si>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</si>
  <si>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</si>
  <si>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</si>
  <si>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</si>
  <si>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</si>
  <si>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</si>
  <si>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</si>
  <si>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</si>
  <si>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</si>
  <si>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</si>
  <si>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</si>
  <si>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</si>
  <si>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</si>
  <si>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</si>
  <si>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</si>
  <si>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</si>
  <si>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</si>
  <si>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</si>
  <si>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</si>
  <si>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</si>
  <si>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</si>
  <si>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</si>
  <si>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</si>
  <si>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</si>
  <si>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</si>
  <si>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</si>
  <si>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</si>
  <si>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</si>
  <si>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</si>
  <si>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</si>
  <si>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</si>
  <si>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</si>
  <si>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</si>
  <si>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</si>
  <si>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</si>
  <si>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</si>
  <si>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</si>
  <si>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</si>
  <si>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</si>
  <si>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</si>
  <si>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</si>
  <si>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</si>
  <si>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</si>
  <si>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</si>
  <si>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</si>
  <si>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</si>
  <si>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</si>
  <si>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</si>
  <si>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</si>
  <si>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</si>
  <si>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</si>
  <si>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</si>
  <si>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</si>
  <si>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</si>
  <si>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</si>
  <si>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</si>
  <si>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</si>
  <si>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</si>
  <si>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</si>
  <si>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</si>
  <si>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</si>
  <si>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</si>
  <si>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</si>
  <si>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</si>
  <si>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</si>
  <si>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</si>
  <si>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</si>
  <si>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</si>
  <si>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</si>
  <si>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</si>
  <si>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</si>
  <si>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</si>
  <si>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</si>
  <si>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</si>
  <si>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</si>
  <si>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</si>
  <si>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</si>
  <si>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</si>
  <si>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</si>
  <si>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</si>
  <si>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</si>
  <si>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</si>
  <si>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</si>
  <si>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</si>
  <si>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</si>
  <si>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</si>
  <si>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</si>
  <si>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</si>
  <si>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</si>
  <si>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</si>
  <si>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</si>
  <si>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</si>
  <si>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</si>
  <si>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</si>
  <si>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</si>
  <si>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</si>
  <si>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</si>
  <si>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</si>
  <si>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</si>
  <si>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</si>
  <si>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</si>
  <si>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</si>
  <si>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</si>
  <si>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</si>
  <si>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</si>
  <si>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</si>
  <si>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</si>
  <si>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</si>
  <si>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</si>
  <si>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</si>
  <si>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</si>
  <si>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</si>
  <si>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</si>
  <si>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</si>
  <si>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</si>
  <si>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</si>
  <si>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</si>
  <si>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</si>
  <si>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</si>
  <si>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</si>
  <si>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</si>
  <si>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</si>
  <si>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</si>
  <si>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</si>
  <si>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</si>
  <si>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</si>
  <si>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</si>
  <si>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</si>
  <si>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</si>
  <si>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</si>
  <si>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</si>
  <si>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</si>
  <si>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</si>
  <si>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</si>
  <si>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</si>
  <si>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</si>
  <si>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</si>
  <si>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</si>
  <si>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</si>
  <si>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</si>
  <si>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</si>
  <si>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</si>
  <si>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</si>
  <si>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</si>
  <si>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</si>
  <si>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</si>
  <si>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</si>
  <si>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</si>
  <si>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</si>
  <si>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</si>
  <si>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</si>
  <si>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</si>
  <si>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</si>
  <si>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</si>
  <si>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</si>
  <si>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</si>
  <si>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</si>
  <si>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</si>
  <si>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</si>
  <si>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</si>
  <si>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</si>
  <si>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</si>
  <si>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</si>
  <si>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</si>
  <si>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</si>
  <si>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</si>
  <si>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</si>
  <si>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</si>
  <si>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</si>
  <si>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</si>
  <si>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</si>
  <si>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</si>
  <si>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</si>
  <si>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</si>
  <si>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</si>
  <si>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</si>
  <si>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</si>
  <si>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</si>
  <si>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</si>
  <si>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</si>
  <si>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</si>
  <si>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</si>
  <si>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</si>
  <si>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</si>
  <si>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</si>
  <si>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</si>
  <si>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</si>
  <si>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</si>
  <si>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</si>
  <si>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</si>
  <si>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</si>
  <si>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</si>
  <si>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</si>
  <si>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</si>
  <si>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</si>
  <si>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</si>
  <si>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</si>
  <si>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</si>
  <si>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</si>
  <si>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</si>
  <si>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</si>
  <si>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</si>
  <si>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</si>
  <si>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</si>
  <si>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</si>
  <si>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</si>
  <si>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</si>
  <si>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</si>
  <si>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</si>
  <si>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</si>
  <si>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</si>
  <si>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</si>
  <si>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</si>
  <si>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</si>
  <si>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</si>
  <si>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</si>
  <si>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</si>
  <si>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</si>
  <si>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</si>
  <si>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</si>
  <si>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</si>
  <si>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</si>
  <si>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</si>
  <si>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</si>
  <si>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</si>
  <si>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</si>
  <si>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</si>
  <si>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</si>
  <si>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</si>
  <si>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</si>
  <si>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</si>
  <si>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</si>
  <si>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</si>
  <si>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</si>
  <si>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</si>
  <si>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</si>
  <si>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</si>
  <si>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</si>
  <si>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</si>
  <si>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</si>
  <si>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</si>
  <si>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</si>
  <si>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</si>
  <si>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</si>
  <si>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</si>
  <si>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</si>
  <si>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</si>
  <si>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</si>
  <si>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</si>
  <si>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</si>
  <si>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</si>
  <si>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</si>
  <si>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</si>
  <si>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</si>
  <si>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</si>
  <si>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</si>
  <si>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</si>
  <si>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</si>
  <si>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</si>
  <si>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</si>
  <si>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</si>
  <si>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</si>
  <si>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</si>
  <si>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</si>
  <si>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</si>
  <si>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</si>
  <si>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</si>
  <si>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</si>
  <si>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</si>
  <si>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</si>
  <si>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</si>
  <si>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</si>
  <si>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</si>
  <si>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</si>
  <si>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</si>
  <si>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</si>
  <si>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</si>
  <si>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</si>
  <si>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</si>
  <si>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</si>
  <si>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</si>
  <si>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</si>
  <si>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</si>
  <si>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</si>
  <si>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</si>
  <si>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</si>
  <si>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</si>
  <si>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</si>
  <si>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</si>
  <si>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</si>
  <si>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</si>
  <si>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</si>
  <si>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</si>
  <si>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</si>
  <si>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</si>
  <si>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</si>
  <si>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</si>
  <si>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</si>
  <si>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</si>
  <si>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</si>
  <si>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</si>
  <si>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</si>
  <si>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</si>
  <si>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</si>
  <si>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</si>
  <si>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</si>
  <si>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</si>
  <si>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</si>
  <si>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</si>
  <si>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</si>
  <si>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</si>
  <si>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</si>
  <si>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</si>
  <si>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</si>
  <si>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</si>
  <si>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</si>
  <si>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</si>
  <si>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</si>
  <si>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</si>
  <si>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</si>
  <si>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</si>
  <si>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</si>
  <si>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</si>
  <si>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</si>
  <si>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</si>
  <si>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</si>
  <si>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</si>
  <si>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</si>
  <si>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</si>
  <si>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</si>
  <si>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</si>
  <si>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</si>
  <si>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</si>
  <si>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</si>
  <si>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</si>
  <si>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</si>
  <si>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</si>
  <si>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</si>
  <si>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</si>
  <si>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</si>
  <si>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</si>
  <si>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</si>
  <si>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</si>
  <si>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</si>
  <si>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</si>
  <si>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</si>
  <si>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</si>
  <si>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</si>
  <si>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</si>
  <si>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</si>
  <si>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</si>
  <si>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</si>
  <si>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</si>
  <si>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</si>
  <si>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</si>
  <si>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</si>
  <si>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</si>
  <si>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</si>
  <si>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</si>
  <si>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</si>
  <si>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</si>
  <si>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</si>
  <si>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</si>
  <si>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</si>
  <si>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</si>
  <si>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</si>
  <si>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</si>
  <si>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</si>
  <si>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</si>
  <si>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</si>
  <si>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</si>
  <si>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</si>
  <si>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</si>
  <si>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</si>
  <si>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</si>
  <si>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</si>
  <si>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</si>
  <si>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</si>
  <si>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</si>
  <si>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</si>
  <si>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</si>
  <si>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</si>
  <si>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</si>
  <si>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</si>
  <si>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</si>
  <si>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</si>
  <si>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</si>
  <si>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</si>
  <si>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</si>
  <si>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</si>
  <si>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</si>
  <si>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</si>
  <si>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</si>
  <si>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</si>
  <si>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</si>
  <si>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</si>
  <si>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</si>
  <si>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</si>
  <si>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</si>
  <si>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</si>
  <si>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</si>
  <si>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</si>
  <si>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</si>
  <si>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</si>
  <si>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</si>
  <si>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</si>
  <si>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</si>
  <si>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</si>
  <si>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</si>
  <si>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</si>
  <si>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</si>
  <si>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</si>
  <si>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</si>
  <si>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</si>
  <si>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</si>
  <si>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</si>
  <si>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</si>
  <si>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</si>
  <si>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</si>
  <si>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</si>
  <si>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</si>
  <si>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</si>
  <si>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</si>
  <si>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</si>
  <si>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</si>
  <si>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</si>
  <si>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</si>
  <si>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</si>
  <si>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</si>
  <si>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</si>
  <si>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</si>
  <si>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</si>
  <si>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</si>
  <si>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</si>
  <si>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</si>
  <si>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</si>
  <si>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</si>
  <si>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</si>
  <si>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</si>
  <si>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</si>
  <si>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</si>
  <si>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</si>
  <si>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</si>
  <si>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</si>
  <si>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</si>
  <si>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</si>
  <si>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</si>
  <si>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</si>
  <si>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</si>
  <si>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</si>
  <si>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</si>
  <si>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</si>
  <si>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</si>
  <si>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</si>
  <si>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</si>
  <si>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</si>
  <si>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</si>
  <si>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</si>
  <si>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</si>
  <si>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</si>
  <si>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</si>
  <si>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</si>
  <si>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</si>
  <si>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</si>
  <si>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</si>
  <si>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</si>
  <si>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</si>
  <si>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</si>
  <si>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</si>
  <si>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</si>
  <si>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</si>
  <si>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</si>
  <si>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</si>
  <si>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</si>
  <si>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</si>
  <si>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</si>
  <si>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</si>
  <si>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</si>
  <si>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</si>
  <si>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</si>
  <si>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</si>
  <si>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</si>
  <si>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</si>
  <si>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</si>
  <si>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</si>
  <si>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</si>
  <si>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</si>
  <si>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</si>
  <si>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</si>
  <si>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</si>
  <si>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</si>
  <si>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</si>
  <si>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</si>
  <si>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</si>
  <si>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</si>
  <si>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</si>
  <si>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</si>
  <si>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</si>
  <si>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</si>
  <si>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</si>
  <si>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</si>
  <si>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</si>
  <si>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</si>
  <si>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</si>
  <si>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</si>
  <si>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</si>
  <si>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</si>
  <si>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</si>
  <si>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</si>
  <si>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</si>
  <si>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</si>
  <si>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</si>
  <si>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</si>
  <si>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</si>
  <si>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</si>
  <si>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</si>
  <si>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</si>
  <si>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</si>
  <si>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</si>
  <si>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</si>
  <si>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</si>
  <si>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</si>
  <si>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</si>
  <si>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</si>
  <si>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</si>
  <si>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</si>
  <si>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</si>
  <si>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</si>
  <si>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</si>
  <si>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</si>
  <si>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</si>
  <si>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</si>
  <si>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</si>
  <si>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</si>
  <si>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</si>
  <si>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</si>
  <si>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</si>
  <si>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</si>
  <si>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</si>
  <si>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</si>
  <si>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</si>
  <si>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</si>
  <si>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</si>
  <si>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</si>
  <si>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</si>
  <si>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</si>
  <si>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</si>
  <si>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</si>
  <si>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</si>
  <si>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</si>
  <si>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</si>
  <si>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</si>
  <si>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</si>
  <si>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</si>
  <si>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</si>
  <si>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</si>
  <si>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</si>
  <si>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</si>
  <si>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</si>
  <si>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</si>
  <si>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</si>
  <si>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</si>
  <si>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</si>
  <si>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</si>
  <si>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</si>
  <si>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</si>
  <si>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</si>
  <si>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</si>
  <si>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</si>
  <si>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</si>
  <si>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</si>
  <si>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</si>
  <si>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</si>
  <si>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</si>
  <si>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</si>
  <si>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</si>
  <si>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</si>
  <si>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</si>
  <si>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</si>
  <si>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</si>
  <si>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</si>
  <si>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</si>
  <si>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</si>
  <si>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</si>
  <si>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</si>
  <si>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</si>
  <si>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</si>
  <si>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</si>
  <si>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</si>
  <si>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</si>
  <si>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</si>
  <si>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</si>
  <si>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</si>
  <si>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</si>
  <si>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</si>
  <si>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</si>
  <si>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</si>
  <si>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</si>
  <si>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</si>
  <si>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</si>
  <si>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</si>
  <si>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</si>
  <si>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</si>
  <si>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</si>
  <si>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</si>
  <si>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</si>
  <si>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</si>
  <si>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</si>
  <si>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</si>
  <si>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</si>
  <si>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</si>
  <si>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</si>
  <si>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</si>
  <si>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</si>
  <si>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</si>
  <si>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</si>
  <si>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</si>
  <si>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</si>
  <si>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</si>
  <si>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</si>
  <si>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</si>
  <si>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</si>
  <si>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</si>
  <si>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</si>
  <si>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</si>
  <si>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</si>
  <si>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</si>
  <si>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</si>
  <si>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</si>
  <si>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</si>
  <si>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</si>
  <si>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</si>
  <si>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</si>
  <si>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</si>
  <si>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</si>
  <si>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</si>
  <si>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</si>
  <si>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</si>
  <si>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</si>
  <si>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</si>
  <si>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</si>
  <si>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</si>
  <si>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</si>
  <si>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</si>
  <si>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</si>
  <si>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</si>
  <si>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</si>
  <si>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</si>
  <si>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</si>
  <si>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</si>
  <si>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</si>
  <si>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</si>
  <si>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</si>
  <si>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</si>
  <si>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</si>
  <si>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</si>
  <si>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</si>
  <si>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</si>
  <si>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</si>
  <si>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</si>
  <si>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</si>
  <si>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</si>
  <si>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</si>
  <si>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</si>
  <si>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</si>
  <si>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</si>
  <si>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</si>
  <si>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</si>
  <si>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</si>
  <si>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</si>
  <si>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</si>
  <si>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</si>
  <si>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</si>
  <si>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</si>
  <si>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</si>
  <si>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</si>
  <si>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</si>
  <si>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</si>
  <si>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</si>
  <si>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</si>
  <si>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</si>
  <si>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</si>
  <si>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</si>
  <si>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</si>
  <si>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</si>
  <si>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</si>
  <si>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</si>
  <si>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</si>
  <si>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</si>
  <si>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</si>
  <si>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</si>
  <si>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</si>
  <si>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</si>
  <si>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</si>
  <si>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</si>
  <si>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</si>
  <si>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</si>
  <si>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</si>
  <si>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</si>
  <si>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</si>
  <si>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</si>
  <si>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</si>
  <si>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</si>
  <si>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</si>
  <si>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</si>
  <si>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</si>
  <si>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</si>
  <si>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</si>
  <si>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</si>
  <si>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</si>
  <si>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</si>
  <si>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</si>
  <si>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</si>
  <si>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</si>
  <si>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</si>
  <si>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</si>
  <si>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</si>
  <si>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</si>
  <si>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</si>
  <si>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</si>
  <si>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</si>
  <si>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</si>
  <si>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</si>
  <si>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</si>
  <si>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</si>
  <si>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</si>
  <si>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</si>
  <si>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</si>
  <si>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</si>
  <si>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</si>
  <si>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</si>
  <si>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</si>
  <si>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</si>
  <si>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</si>
  <si>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</si>
  <si>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</si>
  <si>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</si>
  <si>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</si>
  <si>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</si>
  <si>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</si>
  <si>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</si>
  <si>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</si>
  <si>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</si>
  <si>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</si>
  <si>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</si>
  <si>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</si>
  <si>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</si>
  <si>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</si>
  <si>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</si>
  <si>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</si>
  <si>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</si>
  <si>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</si>
  <si>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</si>
  <si>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</si>
  <si>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</si>
  <si>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</si>
  <si>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</si>
  <si>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</si>
  <si>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</si>
  <si>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</si>
  <si>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</si>
  <si>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</si>
  <si>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</si>
  <si>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</si>
  <si>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</si>
  <si>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</si>
  <si>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</si>
  <si>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</si>
  <si>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</si>
  <si>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</si>
  <si>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</si>
  <si>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</si>
  <si>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</si>
  <si>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</si>
  <si>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</si>
  <si>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</si>
  <si>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</si>
  <si>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</si>
  <si>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</si>
  <si>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</si>
  <si>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</si>
  <si>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</si>
  <si>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</si>
  <si>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</si>
  <si>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</si>
  <si>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</si>
  <si>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</si>
  <si>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</si>
  <si>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</si>
  <si>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</si>
  <si>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</si>
  <si>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</si>
  <si>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</si>
  <si>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</si>
  <si>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</si>
  <si>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</si>
  <si>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</si>
  <si>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</si>
  <si>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</si>
  <si>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</si>
  <si>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</si>
  <si>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</si>
  <si>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</si>
  <si>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</si>
  <si>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</si>
  <si>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</si>
  <si>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</si>
  <si>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</si>
  <si>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</si>
  <si>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</si>
  <si>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</si>
  <si>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</si>
  <si>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</si>
  <si>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</si>
  <si>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</si>
  <si>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</si>
  <si>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</si>
  <si>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</si>
  <si>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</si>
  <si>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</si>
  <si>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</si>
  <si>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</si>
  <si>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</si>
  <si>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</si>
  <si>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</si>
  <si>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</si>
  <si>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</si>
  <si>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</si>
  <si>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</si>
  <si>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</si>
  <si>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</si>
  <si>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</si>
  <si>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</si>
  <si>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</si>
  <si>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</si>
  <si>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</si>
  <si>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</si>
  <si>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</si>
  <si>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</si>
  <si>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</si>
  <si>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</si>
  <si>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</si>
  <si>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</si>
  <si>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</si>
  <si>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</si>
  <si>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</si>
  <si>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</si>
  <si>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</si>
  <si>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</si>
  <si>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</si>
  <si>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</si>
  <si>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</si>
  <si>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</si>
  <si>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</si>
  <si>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</si>
  <si>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</si>
  <si>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</si>
  <si>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</si>
  <si>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</si>
  <si>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</si>
  <si>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</si>
  <si>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</si>
  <si>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</si>
  <si>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</si>
  <si>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</si>
  <si>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</si>
  <si>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</si>
  <si>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</si>
  <si>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</si>
  <si>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</si>
  <si>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</si>
  <si>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</si>
  <si>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</si>
  <si>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</si>
  <si>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</si>
  <si>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</si>
  <si>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</si>
  <si>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</si>
  <si>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</si>
  <si>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</si>
  <si>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</si>
  <si>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</si>
  <si>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</si>
  <si>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</si>
  <si>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</si>
  <si>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</si>
  <si>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</si>
  <si>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</si>
  <si>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</si>
  <si>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</si>
  <si>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</si>
  <si>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</si>
  <si>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</si>
  <si>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</si>
  <si>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</si>
  <si>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</si>
  <si>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</si>
  <si>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</si>
  <si>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</si>
  <si>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</si>
  <si>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</si>
  <si>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</si>
  <si>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</si>
  <si>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</si>
  <si>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</si>
  <si>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</si>
  <si>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</si>
  <si>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</si>
  <si>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</si>
  <si>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</si>
  <si>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</si>
  <si>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</si>
  <si>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</si>
  <si>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</si>
  <si>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</si>
  <si>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</si>
  <si>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</si>
  <si>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</si>
  <si>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</si>
  <si>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</si>
  <si>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</si>
  <si>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</si>
  <si>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</si>
  <si>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</si>
  <si>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</si>
  <si>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</si>
  <si>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</si>
  <si>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</si>
  <si>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</si>
  <si>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</si>
  <si>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</si>
  <si>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</si>
  <si>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</si>
  <si>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</si>
  <si>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</si>
  <si>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</si>
  <si>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</si>
  <si>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</si>
  <si>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</si>
  <si>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</si>
  <si>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</si>
  <si>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</si>
  <si>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</si>
  <si>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</si>
  <si>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</si>
  <si>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</si>
  <si>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</si>
  <si>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</si>
  <si>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</si>
  <si>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</si>
  <si>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</si>
  <si>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</si>
  <si>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</si>
  <si>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</si>
  <si>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</si>
  <si>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</si>
  <si>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</si>
  <si>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</si>
  <si>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</si>
  <si>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</si>
  <si>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</si>
  <si>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</si>
  <si>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</si>
  <si>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</si>
  <si>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</si>
  <si>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</si>
  <si>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</si>
  <si>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</si>
  <si>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</si>
  <si>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</si>
  <si>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</si>
  <si>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</si>
  <si>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</si>
  <si>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</si>
  <si>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</si>
  <si>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</si>
  <si>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</si>
  <si>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</si>
  <si>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</si>
  <si>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</si>
  <si>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</si>
  <si>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</si>
  <si>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</si>
  <si>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</si>
  <si>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</si>
  <si>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</si>
  <si>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</si>
  <si>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</si>
  <si>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</si>
  <si>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</si>
  <si>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</si>
  <si>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</si>
  <si>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</si>
  <si>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</si>
  <si>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</si>
  <si>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</si>
  <si>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</si>
  <si>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</si>
  <si>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</si>
  <si>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</si>
  <si>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</si>
  <si>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</si>
  <si>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</si>
  <si>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</si>
  <si>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</si>
  <si>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</si>
  <si>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</si>
  <si>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</si>
  <si>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</si>
  <si>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</si>
  <si>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</si>
  <si>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</si>
  <si>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</si>
  <si>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</si>
  <si>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</si>
  <si>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</si>
  <si>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</si>
  <si>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</si>
  <si>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</si>
  <si>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</si>
  <si>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</si>
  <si>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</si>
  <si>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</si>
  <si>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</si>
  <si>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</si>
  <si>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</si>
  <si>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</si>
  <si>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</si>
  <si>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</si>
  <si>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</si>
  <si>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</si>
  <si>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</si>
  <si>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</si>
  <si>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</si>
  <si>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</si>
  <si>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</si>
  <si>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</si>
  <si>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</si>
  <si>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</si>
  <si>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</si>
  <si>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</si>
  <si>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</si>
  <si>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</si>
  <si>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</si>
  <si>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</si>
  <si>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</si>
  <si>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</si>
  <si>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</si>
  <si>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</si>
  <si>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</si>
  <si>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</si>
  <si>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</si>
  <si>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</si>
  <si>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</si>
  <si>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</si>
  <si>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</si>
  <si>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</si>
  <si>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</si>
  <si>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</si>
  <si>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</si>
  <si>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</si>
  <si>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</si>
  <si>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</si>
  <si>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</si>
  <si>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</si>
  <si>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</si>
  <si>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</si>
  <si>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</si>
  <si>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</si>
  <si>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</si>
  <si>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</si>
  <si>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</si>
  <si>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</si>
  <si>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</si>
  <si>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</si>
  <si>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</si>
  <si>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</si>
  <si>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</si>
  <si>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</si>
  <si>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</si>
  <si>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</si>
  <si>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</si>
  <si>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</si>
  <si>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</si>
  <si>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</si>
  <si>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</si>
  <si>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</si>
  <si>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</si>
  <si>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</si>
  <si>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</si>
  <si>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</si>
  <si>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</si>
  <si>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</si>
  <si>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</si>
  <si>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</si>
  <si>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</si>
  <si>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</si>
  <si>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</si>
  <si>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</si>
  <si>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</si>
  <si>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</si>
  <si>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</si>
  <si>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</si>
  <si>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</si>
  <si>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</si>
  <si>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</si>
  <si>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</si>
  <si>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</si>
  <si>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</si>
  <si>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</si>
  <si>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</si>
  <si>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</si>
  <si>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</si>
  <si>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</si>
  <si>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</si>
  <si>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</si>
  <si>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</si>
  <si>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</si>
  <si>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</si>
  <si>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</si>
  <si>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</si>
  <si>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</si>
  <si>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</si>
  <si>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</si>
  <si>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</si>
  <si>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</si>
  <si>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</si>
  <si>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</si>
  <si>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</si>
  <si>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</si>
  <si>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</si>
  <si>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</si>
  <si>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</si>
  <si>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</si>
  <si>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</si>
  <si>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</si>
  <si>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</si>
  <si>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</si>
  <si>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</si>
  <si>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</si>
  <si>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</si>
  <si>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</si>
  <si>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</si>
  <si>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</si>
  <si>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</si>
  <si>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</si>
  <si>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</si>
  <si>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</si>
  <si>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</si>
  <si>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</si>
  <si>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</si>
  <si>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</si>
  <si>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</si>
  <si>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</si>
  <si>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</si>
  <si>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</si>
  <si>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</si>
  <si>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</si>
  <si>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</si>
  <si>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</si>
  <si>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</si>
  <si>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</si>
  <si>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</si>
  <si>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</si>
  <si>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</si>
  <si>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</si>
  <si>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</si>
  <si>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</si>
  <si>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</si>
  <si>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</si>
  <si>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</si>
  <si>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</si>
  <si>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</si>
  <si>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</si>
  <si>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</si>
  <si>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</si>
  <si>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</si>
  <si>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</si>
  <si>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</si>
  <si>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</si>
  <si>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</si>
  <si>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</si>
  <si>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</si>
  <si>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</si>
  <si>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</si>
  <si>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</si>
  <si>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</si>
  <si>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</si>
  <si>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</si>
  <si>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</si>
  <si>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</si>
  <si>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</si>
  <si>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</si>
  <si>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</si>
  <si>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</si>
  <si>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</si>
  <si>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</si>
  <si>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</si>
  <si>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</si>
  <si>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</si>
  <si>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</si>
  <si>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</si>
  <si>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</si>
  <si>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</si>
  <si>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</si>
  <si>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</si>
  <si>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</si>
  <si>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</si>
  <si>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</si>
  <si>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</si>
  <si>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</si>
  <si>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</si>
  <si>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</si>
  <si>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</si>
  <si>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</si>
  <si>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</si>
  <si>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</si>
  <si>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</si>
  <si>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</si>
  <si>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</si>
  <si>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</si>
  <si>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</si>
  <si>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</si>
  <si>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</si>
  <si>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</si>
  <si>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</si>
  <si>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</si>
  <si>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</si>
  <si>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</si>
  <si>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</si>
  <si>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</si>
  <si>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</si>
  <si>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</si>
  <si>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</si>
  <si>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</si>
  <si>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</si>
  <si>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</si>
  <si>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</si>
  <si>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</si>
  <si>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</si>
  <si>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</si>
  <si>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</si>
  <si>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</si>
  <si>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</si>
  <si>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</si>
  <si>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</si>
  <si>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</si>
  <si>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</si>
  <si>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</si>
  <si>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</si>
  <si>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</si>
  <si>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</si>
  <si>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</si>
  <si>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</si>
  <si>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</si>
  <si>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</si>
  <si>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</si>
  <si>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</si>
  <si>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</si>
  <si>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</si>
  <si>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</si>
  <si>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</si>
  <si>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</si>
  <si>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</si>
  <si>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</si>
  <si>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</si>
  <si>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</si>
  <si>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</si>
  <si>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</si>
  <si>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</si>
  <si>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</si>
  <si>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</si>
  <si>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</si>
  <si>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</si>
  <si>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</si>
  <si>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</si>
  <si>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</si>
  <si>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</si>
  <si>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</si>
  <si>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</si>
  <si>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</si>
  <si>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</si>
  <si>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</si>
  <si>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</si>
  <si>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</si>
  <si>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</si>
  <si>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</si>
  <si>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</si>
  <si>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</si>
  <si>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</si>
  <si>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</si>
  <si>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</si>
  <si>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</si>
  <si>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</si>
  <si>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</si>
  <si>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</si>
  <si>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</si>
  <si>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</si>
  <si>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</si>
  <si>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</si>
  <si>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</si>
  <si>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</si>
  <si>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</si>
  <si>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</si>
  <si>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</si>
  <si>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</si>
  <si>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</si>
  <si>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</si>
  <si>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</si>
  <si>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</si>
  <si>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</si>
  <si>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</si>
  <si>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</si>
  <si>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</si>
  <si>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</si>
  <si>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</si>
  <si>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</si>
  <si>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</si>
  <si>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</si>
  <si>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</si>
  <si>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</si>
  <si>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</si>
  <si>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</si>
  <si>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</si>
  <si>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</si>
  <si>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</si>
  <si>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</si>
  <si>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</si>
  <si>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</si>
  <si>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</si>
  <si>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</si>
  <si>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</si>
  <si>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</si>
  <si>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</si>
  <si>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</si>
  <si>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</si>
  <si>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</si>
  <si>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</si>
  <si>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</si>
  <si>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</si>
  <si>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</si>
  <si>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</si>
  <si>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</si>
  <si>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</si>
  <si>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</si>
  <si>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</si>
  <si>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</si>
  <si>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</si>
  <si>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</si>
  <si>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</si>
  <si>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</si>
  <si>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</si>
  <si>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</si>
  <si>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</si>
  <si>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</si>
  <si>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</si>
  <si>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</si>
  <si>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</si>
  <si>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</si>
  <si>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</si>
  <si>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</si>
  <si>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</si>
  <si>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</si>
  <si>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</si>
  <si>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</si>
  <si>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</si>
  <si>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</si>
  <si>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</si>
  <si>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</si>
  <si>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</si>
  <si>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</si>
  <si>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</si>
  <si>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</si>
  <si>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</si>
  <si>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</si>
  <si>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</si>
  <si>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</si>
  <si>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</si>
  <si>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</si>
  <si>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</si>
  <si>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</si>
  <si>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</si>
  <si>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</si>
  <si>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</si>
  <si>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</si>
  <si>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</si>
  <si>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</si>
  <si>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</si>
  <si>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</si>
  <si>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</si>
  <si>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</si>
  <si>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</si>
  <si>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</si>
  <si>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</si>
  <si>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</si>
  <si>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</si>
  <si>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</si>
  <si>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</si>
  <si>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</si>
  <si>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</si>
  <si>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</si>
  <si>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</si>
  <si>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</si>
  <si>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</si>
  <si>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</si>
  <si>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</si>
  <si>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</si>
  <si>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</si>
  <si>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</si>
  <si>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</si>
  <si>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</si>
  <si>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</si>
  <si>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</si>
  <si>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</si>
  <si>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</si>
  <si>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</si>
  <si>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</si>
  <si>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</si>
  <si>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</si>
  <si>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</si>
  <si>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</si>
  <si>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</si>
  <si>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</si>
  <si>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</si>
  <si>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</si>
  <si>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</si>
  <si>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</si>
  <si>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</si>
  <si>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</si>
  <si>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</si>
  <si>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</si>
  <si>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</si>
  <si>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</si>
  <si>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</si>
  <si>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</si>
  <si>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</si>
  <si>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</si>
  <si>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</si>
  <si>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</si>
  <si>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</si>
  <si>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</si>
  <si>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</si>
  <si>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</si>
  <si>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</si>
  <si>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</si>
  <si>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</si>
  <si>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</si>
  <si>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</si>
  <si>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</si>
  <si>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</si>
  <si>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</si>
  <si>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</si>
  <si>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</si>
  <si>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</si>
  <si>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</si>
  <si>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</si>
  <si>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</si>
  <si>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</si>
  <si>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</si>
  <si>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</si>
  <si>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</si>
  <si>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</si>
  <si>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</si>
  <si>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</si>
  <si>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</si>
  <si>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</si>
  <si>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</si>
  <si>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</si>
  <si>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</si>
  <si>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</si>
  <si>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</si>
  <si>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</si>
  <si>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</si>
  <si>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</si>
  <si>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</si>
  <si>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</si>
  <si>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</si>
  <si>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</si>
  <si>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</si>
  <si>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</si>
  <si>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</si>
  <si>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</si>
  <si>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</si>
  <si>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</si>
  <si>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</si>
  <si>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</si>
  <si>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</si>
  <si>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</si>
  <si>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</si>
  <si>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</si>
  <si>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</si>
  <si>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</si>
  <si>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</si>
  <si>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</si>
  <si>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</si>
  <si>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</si>
  <si>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</si>
  <si>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</si>
  <si>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</si>
  <si>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</si>
  <si>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</si>
  <si>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</si>
  <si>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</si>
  <si>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</si>
  <si>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</si>
  <si>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</si>
  <si>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</si>
  <si>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</si>
  <si>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</si>
  <si>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</si>
  <si>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</si>
  <si>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</si>
  <si>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</si>
  <si>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</si>
  <si>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</si>
  <si>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</si>
  <si>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</si>
  <si>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</si>
  <si>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</si>
  <si>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</si>
  <si>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</si>
  <si>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</si>
  <si>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</si>
  <si>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</si>
  <si>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</si>
  <si>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</si>
  <si>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</si>
  <si>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</si>
  <si>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</si>
  <si>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</si>
  <si>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</si>
  <si>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</si>
  <si>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</si>
  <si>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</si>
  <si>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</si>
  <si>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</si>
  <si>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</si>
  <si>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</si>
  <si>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</si>
  <si>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</si>
  <si>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</si>
  <si>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</si>
  <si>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</si>
  <si>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</si>
  <si>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</si>
  <si>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</si>
  <si>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</si>
  <si>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</si>
  <si>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</si>
  <si>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</si>
  <si>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</si>
  <si>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</si>
  <si>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</si>
  <si>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</si>
  <si>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</si>
  <si>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</si>
  <si>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</si>
  <si>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</si>
  <si>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</si>
  <si>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</si>
  <si>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</si>
  <si>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</si>
  <si>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</si>
  <si>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</si>
  <si>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</si>
  <si>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</si>
  <si>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</si>
  <si>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</si>
  <si>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</si>
  <si>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</si>
  <si>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</si>
  <si>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</si>
  <si>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</si>
  <si>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</si>
  <si>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</si>
  <si>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</si>
  <si>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</si>
  <si>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</si>
  <si>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</si>
  <si>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</si>
  <si>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</si>
  <si>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</si>
  <si>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</si>
  <si>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</si>
  <si>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</si>
  <si>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</si>
  <si>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</si>
  <si>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</si>
  <si>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</si>
  <si>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</si>
  <si>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</si>
  <si>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</si>
  <si>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</si>
  <si>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</si>
  <si>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</si>
  <si>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</si>
  <si>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</si>
  <si>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</si>
  <si>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</si>
  <si>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</si>
  <si>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</si>
  <si>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</si>
  <si>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</si>
  <si>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</si>
  <si>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</si>
  <si>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</si>
  <si>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</si>
  <si>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</si>
  <si>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</si>
  <si>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</si>
  <si>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</si>
  <si>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</si>
  <si>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</si>
  <si>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</si>
  <si>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</si>
  <si>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</si>
  <si>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</si>
  <si>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</si>
  <si>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</si>
  <si>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</si>
  <si>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</si>
  <si>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</si>
  <si>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</si>
  <si>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</si>
  <si>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</si>
  <si>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</si>
  <si>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</si>
  <si>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</si>
  <si>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</si>
  <si>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</si>
  <si>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</si>
  <si>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</si>
  <si>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</si>
  <si>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</si>
  <si>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</si>
  <si>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</si>
  <si>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</si>
  <si>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</si>
  <si>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</si>
  <si>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</si>
  <si>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</si>
  <si>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</si>
  <si>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</si>
  <si>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</si>
  <si>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</si>
  <si>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</si>
  <si>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</si>
  <si>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</si>
  <si>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</si>
  <si>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</si>
  <si>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</si>
  <si>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</si>
  <si>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</si>
  <si>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</si>
  <si>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</si>
  <si>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</si>
  <si>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</si>
  <si>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</si>
  <si>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</si>
  <si>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</si>
  <si>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</si>
  <si>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</si>
  <si>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</si>
  <si>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</si>
  <si>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</si>
  <si>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</si>
  <si>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</si>
  <si>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</si>
  <si>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</si>
  <si>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</si>
  <si>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</si>
  <si>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</si>
  <si>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</si>
  <si>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</si>
  <si>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</si>
  <si>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</si>
  <si>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</si>
  <si>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</si>
  <si>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</si>
  <si>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</si>
  <si>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</si>
  <si>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</si>
  <si>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</si>
  <si>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</si>
  <si>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</si>
  <si>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</si>
  <si>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</si>
  <si>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</si>
  <si>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</si>
  <si>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</si>
  <si>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</si>
  <si>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</si>
  <si>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</si>
  <si>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</si>
  <si>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</si>
  <si>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</si>
  <si>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</si>
  <si>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</si>
  <si>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</si>
  <si>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</si>
  <si>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</si>
  <si>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</si>
  <si>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</si>
  <si>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</si>
  <si>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</si>
  <si>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</si>
  <si>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</si>
  <si>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</si>
  <si>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</si>
  <si>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</si>
  <si>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</si>
  <si>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</si>
  <si>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</si>
  <si>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</si>
  <si>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</si>
  <si>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</si>
  <si>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</si>
  <si>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</si>
  <si>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</si>
  <si>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</si>
  <si>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</si>
  <si>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</si>
  <si>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</si>
  <si>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</si>
  <si>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</si>
  <si>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</si>
  <si>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</si>
  <si>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</si>
  <si>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</si>
  <si>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</si>
  <si>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</si>
  <si>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</si>
  <si>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</si>
  <si>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</si>
  <si>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</si>
  <si>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</si>
  <si>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</si>
  <si>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</si>
  <si>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</si>
  <si>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</si>
  <si>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</si>
  <si>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</si>
  <si>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</si>
  <si>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</si>
  <si>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</si>
  <si>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</si>
  <si>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</si>
  <si>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</si>
  <si>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</si>
  <si>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</si>
  <si>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</si>
  <si>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</si>
  <si>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</si>
  <si>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</si>
  <si>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</si>
  <si>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</si>
  <si>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</si>
  <si>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</si>
  <si>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</si>
  <si>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</si>
  <si>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</si>
  <si>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</si>
  <si>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</si>
  <si>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</si>
  <si>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</si>
  <si>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</si>
  <si>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</si>
  <si>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</si>
  <si>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</si>
  <si>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</si>
  <si>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</si>
  <si>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</si>
  <si>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</si>
  <si>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</si>
  <si>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</si>
  <si>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</si>
  <si>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</si>
  <si>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</si>
  <si>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</si>
  <si>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</si>
  <si>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</si>
  <si>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</si>
  <si>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</si>
  <si>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</si>
  <si>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</si>
  <si>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</si>
  <si>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</si>
  <si>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</si>
  <si>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</si>
  <si>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</si>
  <si>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</si>
  <si>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</si>
  <si>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</si>
  <si>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</si>
  <si>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</si>
  <si>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</si>
  <si>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</si>
  <si>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</si>
  <si>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</si>
  <si>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</si>
  <si>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</si>
  <si>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</si>
  <si>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</si>
  <si>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</si>
  <si>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</si>
  <si>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</si>
  <si>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</si>
  <si>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</si>
  <si>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</si>
  <si>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</si>
  <si>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</si>
  <si>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</si>
  <si>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</si>
  <si>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</si>
  <si>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</si>
  <si>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</si>
  <si>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</si>
  <si>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</si>
  <si>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</si>
  <si>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</si>
  <si>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</si>
  <si>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</si>
  <si>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</si>
  <si>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</si>
  <si>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</si>
  <si>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</si>
  <si>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</si>
  <si>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</si>
  <si>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</si>
  <si>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</si>
  <si>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</si>
  <si>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</si>
  <si>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</si>
  <si>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</si>
  <si>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</si>
  <si>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</si>
  <si>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</si>
  <si>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</si>
  <si>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</si>
  <si>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</si>
  <si>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</si>
  <si>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</si>
  <si>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</si>
  <si>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</si>
  <si>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</si>
  <si>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</si>
  <si>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</si>
  <si>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</si>
  <si>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</si>
  <si>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</si>
  <si>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</si>
  <si>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</si>
  <si>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</si>
  <si>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</si>
  <si>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</si>
  <si>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</si>
  <si>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</si>
  <si>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</si>
  <si>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</si>
  <si>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</si>
  <si>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</si>
  <si>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</si>
  <si>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</si>
  <si>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</si>
  <si>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</si>
  <si>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</si>
  <si>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</si>
  <si>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</si>
  <si>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</si>
  <si>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</si>
  <si>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</si>
  <si>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</si>
  <si>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</si>
  <si>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</si>
  <si>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</si>
  <si>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</si>
  <si>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</si>
  <si>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</si>
  <si>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</si>
  <si>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</si>
  <si>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</si>
  <si>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</si>
  <si>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</si>
  <si>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</si>
  <si>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</si>
  <si>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</si>
  <si>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</si>
  <si>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</si>
  <si>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</si>
  <si>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</si>
  <si>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</si>
  <si>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</si>
  <si>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</si>
  <si>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</si>
  <si>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</si>
  <si>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</si>
  <si>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</si>
  <si>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</si>
  <si>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</si>
  <si>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</si>
  <si>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</si>
  <si>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</si>
  <si>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</si>
  <si>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</si>
  <si>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</si>
  <si>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</si>
  <si>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</si>
  <si>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</si>
  <si>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</si>
  <si>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</si>
  <si>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</si>
  <si>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</si>
  <si>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</si>
  <si>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</si>
  <si>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</si>
  <si>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</si>
  <si>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</si>
  <si>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</si>
  <si>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</si>
  <si>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</si>
  <si>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</si>
  <si>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</si>
  <si>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</si>
  <si>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</si>
  <si>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</si>
  <si>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</si>
  <si>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</si>
  <si>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</si>
  <si>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</si>
  <si>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</si>
  <si>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</si>
  <si>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</si>
  <si>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</si>
  <si>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</si>
  <si>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</si>
  <si>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</si>
  <si>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</si>
  <si>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</si>
  <si>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</si>
  <si>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</si>
  <si>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</si>
  <si>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</si>
  <si>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</si>
  <si>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</si>
  <si>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</si>
  <si>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</si>
  <si>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</si>
  <si>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</si>
  <si>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</si>
  <si>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</si>
  <si>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</si>
  <si>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</si>
  <si>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</si>
  <si>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</si>
  <si>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</si>
  <si>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</si>
  <si>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</si>
  <si>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</si>
  <si>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</si>
  <si>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</si>
  <si>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</si>
  <si>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</si>
  <si>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</si>
  <si>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</si>
  <si>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</si>
  <si>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</si>
  <si>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</si>
  <si>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</si>
  <si>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</si>
  <si>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</si>
  <si>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</si>
  <si>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</si>
  <si>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</si>
  <si>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</si>
  <si>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</si>
  <si>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</si>
  <si>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</si>
  <si>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</si>
  <si>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</si>
  <si>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</si>
  <si>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</si>
  <si>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</si>
  <si>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</si>
  <si>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</si>
  <si>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</si>
  <si>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</si>
  <si>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</si>
  <si>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</si>
  <si>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</si>
  <si>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</si>
  <si>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</si>
  <si>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</si>
  <si>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</si>
  <si>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</si>
  <si>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</si>
  <si>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</si>
  <si>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</si>
  <si>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</si>
  <si>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</si>
  <si>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</si>
  <si>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</si>
  <si>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</si>
  <si>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</si>
  <si>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</si>
  <si>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</si>
  <si>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</si>
  <si>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</si>
  <si>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</si>
  <si>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</si>
  <si>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</si>
  <si>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</si>
  <si>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</si>
  <si>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</si>
  <si>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</si>
  <si>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</si>
  <si>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</si>
  <si>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</si>
  <si>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</si>
  <si>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</si>
  <si>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</si>
  <si>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</si>
  <si>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</si>
  <si>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</si>
  <si>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</si>
  <si>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</si>
  <si>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</si>
  <si>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</si>
  <si>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</si>
  <si>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</si>
  <si>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</si>
  <si>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</si>
  <si>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</si>
  <si>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</si>
  <si>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</si>
  <si>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</si>
  <si>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</si>
  <si>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</si>
  <si>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</si>
  <si>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</si>
  <si>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</si>
  <si>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</si>
  <si>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</si>
  <si>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</si>
  <si>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</si>
  <si>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</si>
  <si>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</si>
  <si>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</si>
  <si>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</si>
  <si>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</si>
  <si>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</si>
  <si>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</si>
  <si>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</si>
  <si>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</si>
  <si>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</si>
  <si>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</si>
  <si>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</si>
  <si>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</si>
  <si>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</si>
  <si>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</si>
  <si>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</si>
  <si>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</si>
  <si>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</si>
  <si>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</si>
  <si>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</si>
  <si>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</si>
  <si>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</si>
  <si>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</si>
  <si>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</si>
  <si>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</si>
  <si>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</si>
  <si>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</si>
  <si>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</si>
  <si>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</si>
  <si>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</si>
  <si>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</si>
  <si>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</si>
  <si>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</si>
  <si>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</si>
  <si>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</si>
  <si>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</si>
  <si>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</si>
  <si>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</si>
  <si>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</si>
  <si>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</si>
  <si>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</si>
  <si>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</si>
  <si>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</si>
  <si>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</si>
  <si>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</si>
  <si>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</si>
  <si>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</si>
  <si>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</si>
  <si>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</si>
  <si>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</si>
  <si>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</si>
  <si>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</si>
  <si>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</si>
  <si>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</si>
  <si>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</si>
  <si>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</si>
  <si>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</si>
  <si>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</si>
  <si>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</si>
  <si>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</si>
  <si>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</si>
  <si>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</si>
  <si>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</si>
  <si>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</si>
  <si>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</si>
  <si>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</si>
  <si>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</si>
  <si>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</si>
  <si>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</si>
  <si>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</si>
  <si>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</si>
  <si>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</si>
  <si>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</si>
  <si>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</si>
  <si>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</si>
  <si>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</si>
  <si>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</si>
  <si>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</si>
  <si>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</si>
  <si>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</si>
  <si>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</si>
  <si>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</si>
  <si>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</si>
  <si>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</si>
  <si>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</si>
  <si>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</si>
  <si>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</si>
  <si>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</si>
  <si>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</si>
  <si>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</si>
  <si>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</si>
  <si>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</si>
  <si>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</si>
  <si>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</si>
  <si>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</si>
  <si>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</si>
  <si>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</si>
  <si>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</si>
  <si>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</si>
  <si>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</si>
  <si>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</si>
  <si>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</si>
  <si>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</si>
  <si>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</si>
  <si>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</si>
  <si>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</si>
  <si>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</si>
  <si>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</si>
  <si>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</si>
  <si>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</si>
  <si>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</si>
  <si>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</si>
  <si>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</si>
  <si>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</si>
  <si>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</si>
  <si>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</si>
  <si>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</si>
  <si>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</si>
  <si>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</si>
  <si>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</si>
  <si>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</si>
  <si>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</si>
  <si>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</si>
  <si>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</si>
  <si>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</si>
  <si>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</si>
  <si>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</si>
  <si>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</si>
  <si>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</si>
  <si>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</si>
  <si>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</si>
  <si>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</si>
  <si>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</si>
  <si>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</si>
  <si>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</si>
  <si>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</si>
  <si>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</si>
  <si>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</si>
  <si>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</si>
  <si>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</si>
  <si>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</si>
  <si>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</si>
  <si>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</si>
  <si>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</si>
  <si>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</si>
  <si>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</si>
  <si>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</si>
  <si>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</si>
  <si>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</si>
  <si>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</si>
  <si>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</si>
  <si>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</si>
  <si>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</si>
  <si>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</si>
  <si>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</si>
  <si>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</si>
  <si>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</si>
  <si>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</si>
  <si>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</si>
  <si>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</si>
  <si>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</si>
  <si>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</si>
  <si>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</si>
  <si>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</si>
  <si>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</si>
  <si>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</si>
  <si>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</si>
  <si>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</si>
  <si>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</si>
  <si>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</si>
  <si>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</si>
  <si>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</si>
  <si>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</si>
  <si>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</si>
  <si>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</si>
  <si>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</si>
  <si>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</si>
  <si>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</si>
  <si>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</si>
  <si>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</si>
  <si>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</si>
  <si>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</si>
  <si>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</si>
  <si>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</si>
  <si>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</si>
  <si>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</si>
  <si>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</si>
  <si>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</si>
  <si>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</si>
  <si>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</si>
  <si>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</si>
  <si>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</si>
  <si>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</si>
  <si>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</si>
  <si>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</si>
  <si>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</si>
  <si>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</si>
  <si>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</si>
  <si>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</si>
  <si>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</si>
  <si>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</si>
  <si>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</si>
  <si>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</si>
  <si>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</si>
  <si>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</si>
  <si>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</si>
  <si>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</si>
  <si>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</si>
  <si>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</si>
  <si>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</si>
  <si>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</si>
  <si>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</si>
  <si>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</si>
  <si>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</si>
  <si>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</si>
  <si>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</si>
  <si>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</si>
  <si>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</si>
  <si>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</si>
  <si>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</si>
  <si>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</si>
  <si>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</si>
  <si>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</si>
  <si>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</si>
  <si>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</si>
  <si>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</si>
  <si>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</si>
  <si>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</si>
  <si>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</si>
  <si>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</si>
  <si>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</si>
  <si>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</si>
  <si>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</si>
  <si>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</si>
  <si>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</si>
  <si>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</si>
  <si>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</si>
  <si>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</si>
  <si>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</si>
  <si>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</si>
  <si>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</si>
  <si>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</si>
  <si>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</si>
  <si>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</si>
  <si>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</si>
  <si>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</si>
  <si>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</si>
  <si>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</si>
  <si>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</si>
  <si>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</si>
  <si>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</si>
  <si>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</si>
  <si>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</si>
  <si>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</si>
  <si>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</si>
  <si>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</si>
  <si>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</si>
  <si>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</si>
  <si>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</si>
  <si>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</si>
  <si>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</si>
  <si>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</si>
  <si>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</si>
  <si>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</si>
  <si>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</si>
  <si>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</si>
  <si>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</si>
  <si>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</si>
  <si>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</si>
  <si>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</si>
  <si>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</si>
  <si>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</si>
  <si>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</si>
  <si>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</si>
  <si>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</si>
  <si>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</si>
  <si>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</si>
  <si>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</si>
  <si>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</si>
  <si>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</si>
  <si>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</si>
  <si>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</si>
  <si>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</si>
  <si>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</si>
  <si>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</si>
  <si>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</si>
  <si>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</si>
  <si>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</si>
  <si>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</si>
  <si>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</si>
  <si>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</si>
  <si>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</si>
  <si>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</si>
  <si>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</si>
  <si>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</si>
  <si>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</si>
  <si>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</si>
  <si>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</si>
  <si>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</si>
  <si>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</si>
  <si>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</si>
  <si>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</si>
  <si>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</si>
  <si>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</si>
  <si>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</si>
  <si>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</si>
  <si>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</si>
  <si>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</si>
  <si>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</si>
  <si>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</si>
  <si>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</si>
  <si>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</si>
  <si>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</si>
  <si>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</si>
  <si>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</si>
  <si>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</si>
  <si>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</si>
  <si>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</si>
  <si>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</si>
  <si>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</si>
  <si>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</si>
  <si>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</si>
  <si>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</si>
  <si>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</si>
  <si>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</si>
  <si>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</si>
  <si>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</si>
  <si>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</si>
  <si>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</si>
  <si>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</si>
  <si>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</si>
  <si>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</si>
  <si>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</si>
  <si>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</si>
  <si>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</si>
  <si>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</si>
  <si>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</si>
  <si>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</si>
  <si>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</si>
  <si>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</si>
  <si>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</si>
  <si>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</si>
  <si>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</si>
  <si>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</si>
  <si>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</si>
  <si>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</si>
  <si>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</si>
  <si>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</si>
  <si>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</si>
  <si>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</si>
  <si>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</si>
  <si>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</si>
  <si>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</si>
  <si>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</si>
  <si>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</si>
  <si>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</si>
  <si>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</si>
  <si>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</si>
  <si>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</si>
  <si>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</si>
  <si>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</si>
  <si>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</si>
  <si>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</si>
  <si>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</si>
  <si>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</si>
  <si>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</si>
  <si>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</si>
  <si>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</si>
  <si>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</si>
  <si>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</si>
  <si>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</si>
  <si>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</si>
  <si>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</si>
  <si>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</si>
  <si>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</si>
  <si>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</si>
  <si>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</si>
  <si>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</si>
  <si>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</si>
  <si>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</si>
  <si>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</si>
  <si>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</si>
  <si>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</si>
  <si>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</si>
  <si>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</si>
  <si>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</si>
  <si>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</si>
  <si>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</si>
  <si>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</si>
  <si>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</si>
  <si>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</si>
  <si>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</si>
  <si>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</si>
  <si>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</si>
  <si>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</si>
  <si>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</si>
  <si>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</si>
  <si>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</si>
  <si>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</si>
  <si>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</si>
  <si>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</si>
  <si>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</si>
  <si>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</si>
  <si>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</si>
  <si>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</si>
  <si>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</si>
  <si>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</si>
  <si>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</si>
  <si>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</si>
  <si>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</si>
  <si>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</si>
  <si>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</si>
  <si>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</si>
  <si>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</si>
  <si>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</si>
  <si>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</si>
  <si>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</si>
  <si>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</si>
  <si>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</si>
  <si>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</si>
  <si>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</si>
  <si>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</si>
  <si>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</si>
  <si>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</si>
  <si>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</si>
  <si>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</si>
  <si>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</si>
  <si>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</si>
  <si>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</si>
  <si>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</si>
  <si>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</si>
  <si>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</si>
  <si>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</si>
  <si>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</si>
  <si>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</si>
  <si>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</si>
  <si>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</si>
  <si>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</si>
  <si>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</si>
  <si>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</si>
  <si>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</si>
  <si>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</si>
  <si>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</si>
  <si>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</si>
  <si>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</si>
  <si>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</si>
  <si>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</si>
  <si>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</si>
  <si>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</si>
  <si>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</si>
  <si>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</si>
  <si>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</si>
  <si>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</si>
  <si>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</si>
  <si>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</si>
  <si>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</si>
  <si>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</si>
  <si>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</si>
  <si>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</si>
  <si>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</si>
  <si>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</si>
  <si>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</si>
  <si>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</si>
  <si>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</si>
  <si>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</si>
  <si>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</si>
  <si>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</si>
  <si>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</si>
  <si>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</si>
  <si>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</si>
  <si>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</si>
  <si>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</si>
  <si>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</si>
  <si>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</si>
  <si>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</si>
  <si>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</si>
  <si>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</si>
  <si>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</si>
  <si>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</si>
  <si>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</si>
  <si>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</si>
  <si>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</si>
  <si>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</si>
  <si>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</si>
  <si>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</si>
  <si>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</si>
  <si>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</si>
  <si>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</si>
  <si>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</si>
  <si>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</si>
  <si>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</si>
  <si>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</si>
  <si>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</si>
  <si>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</si>
  <si>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</si>
  <si>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</si>
  <si>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</si>
  <si>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</si>
  <si>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</si>
  <si>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</si>
  <si>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</si>
  <si>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</si>
  <si>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</si>
  <si>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</si>
  <si>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</si>
  <si>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</si>
  <si>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</si>
  <si>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</si>
  <si>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</si>
  <si>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</si>
  <si>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</si>
  <si>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</si>
  <si>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</si>
  <si>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</si>
  <si>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</si>
  <si>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</si>
  <si>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</si>
  <si>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</si>
  <si>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</si>
  <si>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</si>
  <si>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</si>
  <si>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</si>
  <si>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</si>
  <si>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</si>
  <si>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</si>
  <si>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</si>
  <si>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</si>
  <si>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</si>
  <si>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</si>
  <si>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</si>
  <si>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</si>
  <si>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</si>
  <si>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</si>
  <si>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</si>
  <si>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</si>
  <si>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</si>
  <si>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</si>
  <si>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</si>
  <si>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</si>
  <si>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</si>
  <si>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</si>
  <si>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</si>
  <si>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</si>
  <si>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</si>
  <si>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</si>
  <si>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</si>
  <si>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</si>
  <si>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</si>
  <si>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</si>
  <si>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</si>
  <si>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</si>
  <si>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</si>
  <si>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</si>
  <si>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</si>
  <si>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</si>
  <si>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</si>
  <si>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</si>
  <si>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</si>
  <si>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</si>
  <si>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</si>
  <si>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</si>
  <si>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</si>
  <si>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</si>
  <si>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</si>
  <si>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</si>
  <si>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</si>
  <si>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</si>
  <si>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</si>
  <si>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</si>
  <si>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</si>
  <si>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</si>
  <si>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</si>
  <si>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</si>
  <si>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</si>
  <si>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</si>
  <si>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</si>
  <si>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</si>
  <si>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</si>
  <si>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</si>
  <si>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</si>
  <si>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</si>
  <si>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</si>
  <si>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</si>
  <si>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</si>
  <si>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</si>
  <si>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</si>
  <si>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</si>
  <si>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</si>
  <si>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</si>
  <si>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</si>
  <si>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</si>
  <si>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</si>
  <si>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</si>
  <si>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</si>
  <si>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</si>
  <si>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</si>
  <si>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</si>
  <si>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</si>
  <si>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</si>
  <si>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</si>
  <si>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</si>
  <si>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</si>
  <si>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</si>
  <si>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</si>
  <si>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</si>
  <si>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</si>
  <si>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</si>
  <si>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</si>
  <si>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</si>
  <si>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</si>
  <si>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</si>
  <si>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</si>
  <si>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</si>
  <si>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</si>
  <si>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</si>
  <si>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</si>
  <si>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</si>
  <si>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</si>
  <si>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</si>
  <si>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</si>
  <si>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</si>
  <si>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</si>
  <si>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</si>
  <si>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</si>
  <si>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</si>
  <si>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</si>
  <si>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</si>
  <si>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</si>
  <si>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</si>
  <si>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</si>
  <si>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</si>
  <si>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</si>
  <si>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</si>
  <si>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</si>
  <si>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</si>
  <si>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</si>
  <si>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</si>
  <si>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</si>
  <si>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</si>
  <si>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</si>
  <si>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</si>
  <si>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</si>
  <si>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</si>
  <si>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</si>
  <si>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</si>
  <si>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</si>
  <si>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</si>
  <si>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</si>
  <si>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</si>
  <si>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</si>
  <si>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</si>
  <si>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</si>
  <si>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</si>
  <si>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</si>
  <si>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</si>
  <si>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</si>
  <si>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</si>
  <si>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</si>
  <si>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</si>
  <si>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</si>
  <si>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</si>
  <si>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</si>
  <si>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</si>
  <si>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</si>
  <si>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</si>
  <si>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</si>
  <si>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</si>
  <si>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</si>
  <si>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</si>
  <si>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</si>
  <si>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</si>
  <si>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</si>
  <si>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</si>
  <si>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</si>
  <si>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</si>
  <si>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</si>
  <si>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</si>
  <si>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</si>
  <si>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</si>
  <si>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</si>
  <si>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</si>
  <si>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</si>
  <si>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</si>
  <si>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</si>
  <si>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</si>
  <si>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</si>
  <si>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</si>
  <si>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</si>
  <si>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</si>
  <si>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</si>
  <si>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</si>
  <si>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</si>
  <si>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</si>
  <si>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</si>
  <si>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</si>
  <si>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</si>
  <si>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</si>
  <si>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</si>
  <si>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</si>
  <si>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</si>
  <si>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</si>
  <si>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</si>
  <si>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</si>
  <si>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</si>
  <si>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</si>
  <si>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</si>
  <si>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</si>
  <si>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</si>
  <si>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</si>
  <si>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</si>
  <si>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</si>
  <si>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</si>
  <si>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</si>
  <si>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</si>
  <si>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</si>
  <si>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</si>
  <si>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</si>
  <si>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</si>
  <si>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</si>
  <si>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</si>
  <si>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</si>
  <si>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</si>
  <si>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</si>
  <si>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</si>
  <si>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</si>
  <si>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</si>
  <si>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</si>
  <si>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</si>
  <si>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</si>
  <si>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</si>
  <si>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</si>
  <si>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</si>
  <si>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</si>
  <si>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</si>
  <si>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</si>
  <si>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</si>
  <si>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</si>
  <si>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</si>
  <si>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</si>
  <si>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</si>
  <si>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</si>
  <si>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</si>
  <si>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</si>
  <si>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</si>
  <si>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</si>
  <si>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</si>
  <si>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</si>
  <si>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</si>
  <si>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</si>
  <si>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</si>
  <si>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</si>
  <si>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</si>
  <si>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</si>
  <si>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</si>
  <si>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</si>
  <si>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</si>
  <si>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</si>
  <si>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</si>
  <si>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</si>
  <si>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</si>
  <si>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</si>
  <si>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</si>
  <si>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</si>
  <si>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</si>
  <si>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</si>
  <si>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</si>
  <si>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</si>
  <si>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</si>
  <si>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</si>
  <si>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</si>
  <si>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</si>
  <si>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</si>
  <si>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</si>
  <si>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</si>
  <si>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</si>
  <si>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</si>
  <si>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</si>
  <si>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</si>
  <si>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</si>
  <si>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</si>
  <si>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</si>
  <si>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</si>
  <si>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</si>
  <si>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</si>
  <si>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</si>
  <si>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</si>
  <si>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</si>
  <si>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</si>
  <si>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</si>
  <si>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</si>
  <si>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</si>
  <si>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</si>
  <si>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</si>
  <si>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</si>
  <si>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</si>
  <si>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</si>
  <si>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</si>
  <si>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</si>
  <si>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</si>
  <si>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</si>
  <si>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</si>
  <si>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</si>
  <si>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</si>
  <si>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</si>
  <si>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</si>
  <si>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</si>
  <si>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</si>
  <si>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</si>
  <si>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</si>
  <si>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</si>
  <si>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</si>
  <si>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</si>
  <si>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</si>
  <si>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</si>
  <si>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</si>
  <si>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</si>
  <si>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</si>
  <si>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</si>
  <si>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</si>
  <si>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</si>
  <si>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</si>
  <si>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</si>
  <si>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</si>
  <si>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</si>
  <si>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</si>
  <si>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</si>
  <si>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</si>
  <si>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</si>
  <si>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</si>
  <si>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</si>
  <si>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</si>
  <si>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</si>
  <si>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</si>
  <si>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</si>
  <si>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</si>
  <si>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</si>
  <si>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</si>
  <si>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</si>
  <si>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</si>
  <si>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</si>
  <si>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</si>
  <si>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</si>
  <si>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</si>
  <si>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</si>
  <si>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</si>
  <si>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</si>
  <si>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</si>
  <si>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</si>
  <si>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</si>
  <si>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</si>
  <si>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</si>
  <si>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</si>
  <si>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</si>
  <si>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</si>
  <si>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</si>
  <si>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</si>
  <si>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</si>
  <si>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</si>
  <si>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</si>
  <si>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</si>
  <si>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</si>
  <si>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</si>
  <si>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</si>
  <si>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</si>
  <si>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</si>
  <si>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</si>
  <si>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</si>
  <si>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</si>
  <si>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</si>
  <si>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</si>
  <si>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</si>
  <si>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</si>
  <si>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</si>
  <si>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</si>
  <si>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</si>
  <si>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</si>
  <si>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</si>
  <si>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</si>
  <si>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</si>
  <si>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</si>
  <si>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</si>
  <si>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</si>
  <si>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</si>
  <si>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</si>
  <si>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</si>
  <si>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</si>
  <si>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</si>
  <si>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</si>
  <si>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</si>
  <si>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</si>
  <si>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</si>
  <si>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</si>
  <si>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</si>
  <si>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</si>
  <si>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</si>
  <si>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</si>
  <si>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</si>
  <si>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</si>
  <si>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</si>
  <si>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</si>
  <si>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</si>
  <si>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</si>
  <si>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</si>
  <si>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</si>
  <si>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</si>
  <si>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</si>
  <si>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</si>
  <si>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</si>
  <si>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</si>
  <si>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</si>
  <si>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</si>
  <si>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</si>
  <si>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</si>
  <si>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</si>
  <si>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</si>
  <si>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</si>
  <si>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</si>
  <si>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</si>
  <si>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</si>
  <si>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</si>
  <si>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</si>
  <si>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</si>
  <si>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</si>
  <si>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</si>
  <si>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</si>
  <si>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</si>
  <si>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</si>
  <si>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</si>
  <si>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</si>
  <si>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</si>
  <si>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</si>
  <si>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</si>
  <si>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</si>
  <si>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</si>
  <si>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</si>
  <si>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</si>
  <si>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</si>
  <si>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</si>
  <si>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</si>
  <si>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</si>
  <si>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</si>
  <si>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</si>
  <si>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</si>
  <si>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</si>
  <si>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</si>
  <si>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</si>
  <si>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</si>
  <si>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</si>
  <si>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</si>
  <si>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</si>
  <si>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</si>
  <si>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</si>
  <si>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</si>
  <si>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</si>
  <si>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</si>
  <si>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</si>
  <si>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</si>
  <si>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</si>
  <si>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</si>
  <si>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</si>
  <si>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</si>
  <si>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</si>
  <si>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</si>
  <si>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</si>
  <si>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</si>
  <si>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</si>
  <si>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</si>
  <si>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</si>
  <si>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</si>
  <si>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</si>
  <si>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</si>
  <si>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</si>
  <si>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</si>
  <si>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</si>
  <si>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</si>
  <si>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</si>
  <si>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</si>
  <si>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</si>
  <si>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</si>
  <si>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</si>
  <si>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</si>
  <si>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</si>
  <si>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</si>
  <si>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</si>
  <si>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</si>
  <si>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</si>
  <si>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</si>
  <si>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</si>
  <si>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</si>
  <si>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</si>
  <si>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</si>
  <si>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</si>
  <si>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</si>
  <si>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</si>
  <si>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</si>
  <si>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</si>
  <si>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</si>
  <si>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</si>
  <si>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</si>
  <si>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</si>
  <si>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</si>
  <si>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</si>
  <si>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</si>
  <si>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</si>
  <si>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</si>
  <si>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</si>
  <si>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</si>
  <si>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</si>
  <si>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</si>
  <si>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</si>
  <si>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</si>
  <si>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</si>
  <si>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</si>
  <si>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</si>
  <si>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</si>
  <si>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</si>
  <si>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</si>
  <si>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</si>
  <si>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</si>
  <si>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</si>
  <si>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</si>
  <si>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</si>
  <si>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</si>
  <si>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</si>
  <si>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</si>
  <si>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</si>
  <si>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</si>
  <si>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</si>
  <si>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</si>
  <si>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</si>
  <si>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</si>
  <si>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</si>
  <si>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</si>
  <si>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</si>
  <si>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</si>
  <si>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</si>
  <si>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</si>
  <si>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</si>
  <si>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</si>
  <si>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</si>
  <si>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</si>
  <si>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</si>
  <si>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</si>
  <si>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</si>
  <si>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</si>
  <si>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</si>
  <si>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</si>
  <si>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</si>
  <si>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</si>
  <si>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</si>
  <si>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</si>
  <si>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</si>
  <si>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</si>
  <si>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</si>
  <si>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</si>
  <si>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</si>
  <si>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</si>
  <si>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</si>
  <si>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</si>
  <si>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</si>
  <si>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</si>
  <si>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</si>
  <si>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</si>
  <si>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</si>
  <si>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</si>
  <si>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</si>
  <si>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</si>
  <si>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</si>
  <si>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</si>
  <si>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</si>
  <si>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</si>
  <si>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</si>
  <si>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</si>
  <si>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</si>
  <si>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</si>
  <si>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</si>
  <si>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</si>
  <si>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</si>
  <si>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</si>
  <si>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</si>
  <si>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</si>
  <si>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</si>
  <si>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</si>
  <si>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</si>
  <si>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</si>
  <si>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</si>
  <si>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</si>
  <si>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</si>
  <si>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</si>
  <si>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</si>
  <si>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</si>
  <si>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</si>
  <si>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</si>
  <si>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</si>
  <si>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</si>
  <si>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</si>
  <si>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</si>
  <si>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</si>
  <si>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</si>
  <si>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</si>
  <si>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</si>
  <si>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</si>
  <si>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</si>
  <si>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</si>
  <si>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</si>
  <si>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</si>
  <si>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</si>
  <si>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</si>
  <si>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</si>
  <si>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</si>
  <si>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</si>
  <si>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</si>
  <si>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</si>
  <si>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</si>
  <si>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</si>
  <si>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</si>
  <si>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</si>
  <si>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</si>
  <si>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</si>
  <si>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</si>
  <si>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</si>
  <si>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</si>
  <si>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</si>
  <si>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</si>
  <si>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</si>
  <si>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</si>
  <si>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</si>
  <si>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</si>
  <si>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</si>
  <si>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</si>
  <si>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</si>
  <si>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</si>
  <si>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</si>
  <si>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</si>
  <si>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</si>
  <si>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</si>
  <si>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</si>
  <si>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</si>
  <si>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</si>
  <si>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</si>
  <si>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</si>
  <si>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</si>
  <si>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</si>
  <si>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</si>
  <si>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</si>
  <si>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</si>
  <si>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</si>
  <si>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</si>
  <si>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</si>
  <si>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</si>
  <si>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</si>
  <si>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</si>
  <si>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</si>
  <si>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</si>
  <si>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</si>
  <si>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</si>
  <si>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</si>
  <si>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</si>
  <si>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</si>
  <si>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</si>
  <si>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</si>
  <si>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</si>
  <si>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</si>
  <si>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</si>
  <si>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</si>
  <si>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</si>
  <si>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</si>
  <si>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</si>
  <si>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</si>
  <si>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</si>
  <si>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</si>
  <si>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</si>
  <si>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</si>
  <si>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</si>
  <si>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</si>
  <si>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</si>
  <si>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</si>
  <si>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</si>
  <si>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</si>
  <si>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</si>
  <si>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</si>
  <si>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</si>
  <si>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</si>
  <si>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</si>
  <si>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</si>
  <si>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</si>
  <si>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</si>
  <si>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</si>
  <si>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</si>
  <si>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</si>
  <si>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</si>
  <si>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</si>
  <si>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</si>
  <si>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</si>
  <si>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</si>
  <si>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</si>
  <si>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</si>
  <si>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</si>
  <si>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</si>
  <si>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</si>
  <si>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</si>
  <si>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</si>
  <si>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</si>
  <si>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</si>
  <si>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</si>
  <si>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</si>
  <si>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</si>
  <si>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</si>
  <si>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</si>
  <si>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</si>
  <si>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</si>
  <si>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</si>
  <si>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</si>
  <si>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</si>
  <si>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</si>
  <si>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</si>
  <si>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</si>
  <si>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</si>
  <si>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</si>
  <si>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</si>
  <si>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</si>
  <si>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</si>
  <si>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</si>
  <si>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</si>
  <si>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</si>
  <si>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</si>
  <si>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</si>
  <si>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</si>
  <si>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</si>
  <si>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</si>
  <si>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</si>
  <si>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</si>
  <si>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</si>
  <si>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</si>
  <si>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</si>
  <si>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</si>
  <si>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</si>
  <si>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</si>
  <si>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</si>
  <si>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</si>
  <si>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</si>
  <si>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</si>
  <si>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</si>
  <si>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</si>
  <si>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</si>
  <si>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</si>
  <si>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</si>
  <si>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</si>
  <si>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</si>
  <si>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</si>
  <si>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</si>
  <si>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</si>
  <si>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</si>
  <si>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</si>
  <si>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</si>
  <si>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</si>
  <si>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</si>
  <si>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</si>
  <si>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</si>
  <si>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</si>
  <si>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</si>
  <si>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</si>
  <si>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</si>
  <si>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</si>
  <si>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</si>
  <si>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</si>
  <si>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</si>
  <si>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</si>
  <si>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</si>
  <si>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</si>
  <si>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</si>
  <si>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</si>
  <si>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</si>
  <si>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</si>
  <si>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</si>
  <si>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</si>
  <si>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</si>
  <si>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</si>
  <si>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</si>
  <si>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</si>
  <si>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</si>
  <si>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</si>
  <si>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</si>
  <si>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</si>
  <si>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</si>
  <si>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</si>
  <si>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</si>
  <si>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</si>
  <si>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</si>
  <si>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</si>
  <si>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</si>
  <si>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</si>
  <si>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</si>
  <si>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</si>
  <si>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</si>
  <si>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</si>
  <si>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</si>
  <si>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</si>
  <si>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</si>
  <si>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</si>
  <si>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</si>
  <si>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</si>
  <si>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</si>
  <si>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</si>
  <si>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</si>
  <si>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</si>
  <si>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</si>
  <si>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</si>
  <si>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</si>
  <si>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</si>
  <si>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</si>
  <si>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</si>
  <si>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</si>
  <si>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</si>
  <si>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</si>
  <si>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</si>
  <si>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</si>
  <si>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</si>
  <si>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</si>
  <si>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</si>
  <si>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</si>
  <si>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</si>
  <si>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</si>
  <si>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</si>
  <si>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</si>
  <si>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</si>
  <si>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</si>
  <si>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</si>
  <si>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</si>
  <si>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</si>
  <si>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</si>
  <si>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</si>
  <si>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</si>
  <si>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</si>
  <si>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</si>
  <si>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</si>
  <si>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</si>
  <si>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</si>
  <si>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</si>
  <si>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</si>
  <si>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</si>
  <si>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</si>
  <si>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</si>
  <si>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</si>
  <si>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</si>
  <si>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</si>
  <si>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</si>
  <si>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</si>
  <si>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</si>
  <si>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</si>
  <si>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</si>
  <si>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</si>
  <si>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</si>
  <si>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</si>
  <si>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</si>
  <si>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</si>
  <si>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</si>
  <si>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</si>
  <si>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</si>
  <si>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</si>
  <si>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</si>
  <si>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</si>
  <si>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</si>
  <si>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</si>
  <si>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</si>
  <si>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</si>
  <si>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</si>
  <si>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</si>
  <si>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</si>
  <si>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</si>
  <si>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</si>
  <si>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</si>
  <si>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</si>
  <si>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</si>
  <si>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</si>
  <si>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</si>
  <si>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</si>
  <si>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</si>
  <si>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</si>
  <si>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</si>
  <si>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</si>
  <si>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</si>
  <si>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</si>
  <si>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</si>
  <si>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</si>
  <si>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</si>
  <si>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</si>
  <si>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</si>
  <si>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</si>
  <si>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</si>
  <si>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</si>
  <si>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</si>
  <si>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</si>
  <si>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</si>
  <si>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</si>
  <si>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</si>
  <si>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</si>
  <si>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</si>
  <si>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</si>
  <si>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</si>
  <si>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</si>
  <si>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</si>
  <si>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</si>
  <si>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</si>
  <si>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</si>
  <si>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</si>
  <si>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</si>
  <si>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</si>
  <si>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</si>
  <si>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</si>
  <si>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</si>
  <si>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</si>
  <si>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</si>
  <si>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</si>
  <si>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</si>
  <si>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</si>
  <si>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</si>
  <si>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</si>
  <si>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</si>
  <si>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</si>
  <si>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</si>
  <si>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</si>
  <si>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</si>
  <si>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</si>
  <si>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</si>
  <si>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</si>
  <si>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</si>
  <si>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</si>
  <si>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</si>
  <si>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</si>
  <si>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</si>
  <si>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</si>
  <si>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</si>
  <si>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</si>
  <si>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</si>
  <si>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</si>
  <si>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</si>
  <si>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</si>
  <si>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</si>
  <si>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</si>
  <si>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</si>
  <si>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</si>
  <si>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</si>
  <si>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</si>
  <si>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</si>
  <si>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</si>
  <si>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</si>
  <si>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</si>
  <si>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</si>
  <si>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</si>
  <si>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</si>
  <si>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</si>
  <si>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</si>
  <si>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</si>
  <si>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</si>
  <si>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</si>
  <si>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</si>
  <si>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</si>
  <si>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</si>
  <si>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</si>
  <si>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</si>
  <si>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</si>
  <si>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</si>
  <si>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</si>
  <si>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</si>
  <si>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</si>
  <si>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</si>
  <si>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</si>
  <si>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</si>
  <si>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</si>
  <si>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</si>
  <si>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</si>
  <si>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</si>
  <si>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</si>
  <si>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</si>
  <si>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</si>
  <si>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</si>
  <si>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</si>
  <si>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</si>
  <si>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</si>
  <si>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</si>
  <si>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</si>
  <si>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</si>
  <si>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</si>
  <si>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</si>
  <si>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</si>
  <si>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</si>
  <si>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</si>
  <si>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</si>
  <si>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</si>
  <si>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</si>
  <si>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</si>
  <si>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</si>
  <si>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</si>
  <si>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</si>
  <si>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</si>
  <si>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</si>
  <si>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</si>
  <si>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</si>
  <si>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</si>
  <si>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</si>
  <si>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</si>
  <si>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</si>
  <si>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</si>
  <si>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</si>
  <si>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</si>
  <si>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</si>
  <si>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</si>
  <si>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</si>
  <si>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</si>
  <si>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</si>
  <si>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</si>
  <si>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</si>
  <si>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</si>
  <si>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</si>
  <si>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</si>
  <si>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</si>
  <si>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</si>
  <si>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</si>
  <si>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</si>
  <si>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</si>
  <si>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</si>
  <si>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</si>
  <si>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</si>
  <si>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</si>
  <si>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</si>
  <si>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</si>
  <si>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</si>
  <si>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</si>
  <si>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</si>
  <si>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</si>
  <si>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</si>
  <si>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</si>
  <si>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</si>
  <si>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</si>
  <si>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</si>
  <si>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</si>
  <si>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</si>
  <si>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</si>
  <si>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</si>
  <si>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</si>
  <si>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</si>
  <si>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</si>
  <si>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</si>
  <si>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</si>
  <si>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</si>
  <si>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</si>
  <si>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</si>
  <si>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</si>
  <si>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</si>
  <si>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</si>
  <si>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</si>
  <si>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</si>
  <si>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</si>
  <si>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</si>
  <si>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</si>
  <si>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</si>
  <si>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</si>
  <si>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</si>
  <si>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</si>
  <si>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</si>
  <si>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</si>
  <si>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</si>
  <si>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</si>
  <si>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</si>
  <si>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</si>
  <si>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</si>
  <si>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</si>
  <si>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</si>
  <si>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</si>
  <si>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</si>
  <si>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</si>
  <si>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</si>
  <si>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</si>
  <si>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</si>
  <si>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</si>
  <si>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</si>
  <si>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</si>
  <si>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</si>
  <si>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</si>
  <si>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</si>
  <si>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</si>
  <si>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</si>
  <si>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</si>
  <si>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</si>
  <si>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</si>
  <si>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</si>
  <si>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</si>
  <si>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</si>
  <si>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</si>
  <si>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</si>
  <si>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</si>
  <si>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</si>
  <si>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</si>
  <si>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</si>
  <si>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</si>
  <si>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</si>
  <si>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</si>
  <si>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</si>
  <si>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</si>
  <si>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</si>
  <si>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</si>
  <si>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</si>
  <si>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</si>
  <si>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</si>
  <si>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</si>
  <si>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</si>
  <si>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</si>
  <si>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</si>
  <si>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</si>
  <si>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</si>
  <si>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</si>
  <si>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</si>
  <si>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</si>
  <si>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</si>
  <si>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</si>
  <si>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</si>
  <si>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</si>
  <si>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</si>
  <si>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</si>
  <si>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</si>
  <si>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</si>
  <si>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</si>
  <si>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</si>
  <si>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</si>
  <si>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</si>
  <si>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</si>
  <si>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</si>
  <si>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</si>
  <si>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</si>
  <si>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</si>
  <si>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</si>
  <si>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</si>
  <si>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</si>
  <si>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</si>
  <si>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</si>
  <si>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</si>
  <si>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</si>
  <si>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</si>
  <si>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</si>
  <si>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</si>
  <si>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</si>
  <si>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</si>
  <si>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</si>
  <si>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</si>
  <si>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</si>
  <si>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</si>
  <si>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</si>
  <si>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</si>
  <si>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</si>
  <si>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</si>
  <si>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</si>
  <si>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</si>
  <si>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</si>
  <si>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</si>
  <si>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</si>
  <si>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</si>
  <si>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</si>
  <si>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</si>
  <si>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</si>
  <si>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</si>
  <si>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</si>
  <si>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</si>
  <si>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</si>
  <si>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</si>
  <si>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</si>
  <si>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</si>
  <si>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</si>
  <si>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</si>
  <si>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</si>
  <si>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</si>
  <si>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</si>
  <si>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</si>
  <si>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</si>
  <si>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</si>
  <si>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</si>
  <si>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</si>
  <si>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</si>
  <si>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</si>
  <si>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</si>
  <si>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</si>
  <si>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</si>
  <si>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</si>
  <si>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</si>
  <si>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</si>
  <si>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</si>
  <si>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</si>
  <si>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</si>
  <si>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</si>
  <si>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</si>
  <si>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</si>
  <si>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</si>
  <si>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</si>
  <si>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</si>
  <si>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</si>
  <si>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</si>
  <si>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</si>
  <si>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</si>
  <si>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</si>
  <si>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</si>
  <si>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</si>
  <si>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</si>
  <si>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</si>
  <si>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</si>
  <si>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</si>
  <si>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</si>
  <si>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</si>
  <si>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</si>
  <si>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</si>
  <si>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</si>
  <si>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</si>
  <si>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</si>
  <si>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</si>
  <si>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</si>
  <si>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</si>
  <si>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</si>
  <si>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</si>
  <si>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</si>
  <si>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</si>
  <si>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</si>
  <si>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</si>
  <si>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</si>
  <si>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</si>
  <si>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</si>
  <si>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</si>
  <si>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</si>
  <si>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</si>
  <si>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</si>
  <si>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</si>
  <si>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</si>
  <si>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</si>
  <si>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</si>
  <si>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</si>
  <si>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</si>
  <si>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</si>
  <si>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</si>
  <si>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</si>
  <si>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</si>
  <si>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</si>
  <si>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</si>
  <si>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</si>
  <si>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</si>
  <si>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</si>
  <si>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</si>
  <si>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</si>
  <si>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</si>
  <si>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</si>
  <si>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</si>
  <si>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</si>
  <si>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</si>
  <si>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</si>
  <si>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</si>
  <si>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</si>
  <si>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</si>
  <si>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</si>
  <si>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</si>
  <si>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</si>
  <si>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</si>
  <si>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</si>
  <si>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</si>
  <si>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</si>
  <si>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</si>
  <si>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</si>
  <si>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</si>
  <si>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</si>
  <si>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</si>
  <si>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</si>
  <si>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</si>
  <si>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</si>
  <si>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</si>
  <si>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</si>
  <si>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</si>
  <si>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</si>
  <si>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</si>
  <si>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</si>
  <si>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</si>
  <si>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</si>
  <si>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</si>
  <si>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</si>
  <si>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</si>
  <si>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</si>
  <si>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</si>
  <si>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</si>
  <si>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</si>
  <si>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</si>
  <si>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</si>
  <si>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</si>
  <si>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</si>
  <si>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</si>
  <si>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</si>
  <si>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</si>
  <si>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</si>
  <si>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</si>
  <si>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</si>
  <si>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</si>
  <si>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</si>
  <si>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</si>
  <si>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</si>
  <si>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</si>
  <si>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</si>
  <si>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</si>
  <si>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</si>
  <si>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</si>
  <si>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</si>
  <si>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</si>
  <si>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</si>
  <si>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</si>
  <si>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</si>
  <si>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</si>
  <si>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</si>
  <si>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</si>
  <si>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</si>
  <si>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</si>
  <si>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</si>
  <si>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</si>
  <si>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</si>
  <si>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</si>
  <si>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</si>
  <si>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</si>
  <si>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</si>
  <si>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</si>
  <si>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</si>
  <si>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</si>
  <si>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</si>
  <si>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</si>
  <si>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</si>
  <si>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</si>
  <si>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</si>
  <si>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</si>
  <si>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</si>
  <si>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</si>
  <si>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</si>
  <si>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</si>
  <si>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</si>
  <si>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</si>
  <si>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</si>
  <si>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</si>
  <si>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</si>
  <si>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</si>
  <si>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</si>
  <si>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</si>
  <si>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</si>
  <si>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</si>
  <si>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</si>
  <si>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</si>
  <si>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</si>
  <si>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</si>
  <si>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</si>
  <si>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</si>
  <si>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</si>
  <si>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</si>
  <si>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</si>
  <si>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</si>
  <si>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</si>
  <si>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</si>
  <si>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</si>
  <si>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</si>
  <si>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</si>
  <si>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</si>
  <si>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</si>
  <si>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</si>
  <si>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</si>
  <si>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</si>
  <si>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</si>
  <si>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</si>
  <si>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</si>
  <si>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</si>
  <si>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</si>
  <si>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</si>
  <si>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</si>
  <si>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</si>
  <si>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</si>
  <si>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</si>
  <si>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</si>
  <si>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</si>
  <si>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</si>
  <si>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</si>
  <si>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</si>
  <si>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</si>
  <si>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</si>
  <si>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</si>
  <si>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</si>
  <si>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</si>
  <si>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</si>
  <si>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</si>
  <si>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</si>
  <si>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</si>
  <si>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</si>
  <si>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</si>
  <si>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</si>
  <si>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</si>
  <si>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</si>
  <si>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</si>
  <si>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</si>
  <si>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</si>
  <si>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</si>
  <si>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</si>
  <si>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</si>
  <si>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</si>
  <si>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</si>
  <si>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</si>
  <si>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</si>
  <si>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</si>
  <si>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</si>
  <si>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</si>
  <si>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</si>
  <si>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</si>
  <si>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</si>
  <si>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</si>
  <si>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</si>
  <si>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</si>
  <si>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</si>
  <si>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</si>
  <si>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</si>
  <si>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</si>
  <si>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</si>
  <si>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</si>
  <si>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</si>
  <si>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</si>
  <si>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</si>
  <si>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</si>
  <si>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</si>
  <si>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</si>
  <si>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</si>
  <si>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</si>
  <si>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</si>
  <si>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</si>
  <si>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</si>
  <si>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</si>
  <si>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</si>
  <si>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</si>
  <si>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</si>
  <si>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</si>
  <si>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</si>
  <si>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</si>
  <si>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</si>
  <si>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</si>
  <si>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</si>
  <si>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</si>
  <si>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</si>
  <si>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</si>
  <si>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</si>
  <si>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</si>
  <si>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</si>
  <si>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</si>
  <si>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</si>
  <si>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</si>
  <si>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</si>
  <si>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</si>
  <si>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</si>
  <si>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</si>
  <si>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</si>
  <si>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</si>
  <si>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</si>
  <si>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</si>
  <si>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</si>
  <si>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</si>
  <si>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</si>
  <si>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</si>
  <si>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</si>
  <si>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</si>
  <si>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</si>
  <si>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</si>
  <si>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</si>
  <si>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</si>
  <si>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</si>
  <si>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</si>
  <si>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</si>
  <si>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</si>
  <si>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</si>
  <si>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</si>
  <si>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</si>
  <si>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</si>
  <si>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</si>
  <si>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</si>
  <si>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</si>
  <si>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</si>
  <si>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</si>
  <si>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</si>
  <si>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</si>
  <si>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</si>
  <si>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</si>
  <si>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</si>
  <si>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</si>
  <si>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</si>
  <si>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</si>
  <si>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</si>
  <si>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</si>
  <si>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</si>
  <si>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</si>
  <si>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</si>
  <si>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</si>
  <si>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</si>
  <si>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</si>
  <si>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</si>
  <si>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</si>
  <si>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</si>
  <si>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</si>
  <si>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</si>
  <si>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</si>
  <si>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</si>
  <si>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</si>
  <si>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</si>
  <si>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</si>
  <si>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</si>
  <si>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</si>
  <si>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</si>
  <si>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</si>
  <si>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</si>
  <si>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</si>
  <si>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</si>
  <si>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</si>
  <si>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</si>
  <si>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</si>
  <si>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</si>
  <si>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</si>
  <si>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</si>
  <si>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</si>
  <si>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</si>
  <si>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</si>
  <si>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</si>
  <si>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</si>
  <si>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</si>
  <si>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</si>
  <si>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</si>
  <si>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</si>
  <si>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</si>
  <si>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</si>
  <si>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</si>
  <si>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</si>
  <si>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</si>
  <si>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</si>
  <si>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</si>
  <si>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</si>
  <si>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</si>
  <si>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</si>
  <si>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</si>
  <si>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</si>
  <si>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</si>
  <si>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</si>
  <si>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</si>
  <si>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</si>
  <si>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</si>
  <si>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</si>
  <si>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</si>
  <si>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</si>
  <si>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</si>
  <si>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</si>
  <si>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</si>
  <si>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</si>
  <si>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</si>
  <si>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</si>
  <si>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</si>
  <si>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</si>
  <si>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</si>
  <si>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</si>
  <si>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</si>
  <si>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</si>
  <si>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</si>
  <si>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</si>
  <si>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</si>
  <si>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</si>
  <si>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</si>
  <si>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</si>
  <si>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</si>
  <si>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</si>
  <si>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</si>
  <si>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</si>
  <si>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</si>
  <si>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</si>
  <si>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</si>
  <si>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</si>
  <si>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</si>
  <si>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</si>
  <si>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</si>
  <si>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</si>
  <si>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</si>
  <si>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</si>
  <si>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</si>
  <si>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</si>
  <si>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</si>
  <si>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</si>
  <si>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</si>
  <si>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</si>
  <si>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</si>
  <si>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</si>
  <si>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</si>
  <si>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</si>
  <si>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</si>
  <si>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</si>
  <si>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</si>
  <si>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</si>
  <si>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</si>
  <si>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</si>
  <si>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</si>
  <si>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</si>
  <si>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</si>
  <si>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</si>
  <si>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</si>
  <si>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</si>
  <si>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</si>
  <si>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</si>
  <si>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</si>
  <si>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</si>
  <si>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</si>
  <si>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</si>
  <si>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</si>
  <si>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</si>
  <si>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</si>
  <si>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</si>
  <si>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</si>
  <si>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</si>
  <si>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</si>
  <si>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</si>
  <si>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</si>
  <si>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</si>
  <si>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</si>
  <si>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</si>
  <si>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</si>
  <si>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</si>
  <si>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</si>
  <si>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</si>
  <si>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</si>
  <si>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</si>
  <si>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</si>
  <si>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</si>
  <si>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</si>
  <si>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</si>
  <si>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</si>
  <si>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</si>
  <si>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</si>
  <si>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</si>
  <si>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</si>
  <si>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</si>
  <si>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</si>
  <si>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</si>
  <si>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</si>
  <si>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</si>
  <si>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</si>
  <si>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</si>
  <si>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</si>
  <si>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</si>
  <si>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</si>
  <si>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</si>
  <si>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</si>
  <si>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</si>
  <si>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</si>
  <si>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</si>
  <si>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</si>
  <si>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</si>
  <si>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</si>
  <si>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</si>
  <si>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</si>
  <si>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</si>
  <si>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</si>
  <si>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</si>
  <si>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</si>
  <si>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</si>
  <si>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</si>
  <si>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</si>
  <si>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</si>
  <si>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</si>
  <si>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</si>
  <si>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</si>
  <si>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</si>
  <si>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</si>
  <si>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</si>
  <si>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</si>
  <si>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</si>
  <si>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</si>
  <si>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</si>
  <si>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</si>
  <si>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</si>
  <si>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</si>
  <si>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</si>
  <si>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</si>
  <si>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</si>
  <si>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</si>
  <si>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</si>
  <si>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</si>
  <si>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</si>
  <si>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</si>
  <si>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</si>
  <si>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</si>
  <si>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</si>
  <si>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</si>
  <si>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</si>
  <si>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</si>
  <si>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</si>
  <si>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</si>
  <si>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</si>
  <si>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</si>
  <si>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</si>
  <si>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</si>
  <si>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</si>
  <si>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</si>
  <si>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</si>
  <si>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</si>
  <si>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</si>
  <si>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</si>
  <si>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</si>
  <si>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</si>
  <si>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</si>
  <si>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</si>
  <si>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</si>
  <si>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</si>
  <si>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</si>
  <si>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</si>
  <si>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</si>
  <si>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</si>
  <si>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</si>
  <si>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</si>
  <si>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</si>
  <si>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</si>
  <si>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</si>
  <si>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</si>
  <si>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</si>
  <si>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</si>
  <si>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</si>
  <si>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</si>
  <si>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</si>
  <si>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</si>
  <si>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</si>
  <si>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</si>
  <si>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</si>
  <si>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</si>
  <si>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</si>
  <si>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</si>
  <si>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</si>
  <si>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</si>
  <si>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</si>
  <si>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</si>
  <si>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</si>
  <si>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</si>
  <si>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</si>
  <si>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</si>
  <si>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</si>
  <si>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</si>
  <si>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</si>
  <si>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</si>
  <si>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</si>
  <si>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</si>
  <si>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</si>
  <si>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</si>
  <si>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</si>
  <si>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</si>
  <si>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</si>
  <si>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</si>
  <si>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</si>
  <si>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</si>
  <si>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</si>
  <si>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</si>
  <si>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</si>
  <si>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</si>
  <si>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</si>
  <si>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</si>
  <si>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</si>
  <si>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</si>
  <si>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</si>
  <si>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</si>
  <si>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</si>
  <si>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</si>
  <si>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</si>
  <si>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</si>
  <si>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</si>
  <si>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</si>
  <si>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</si>
  <si>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</si>
  <si>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</si>
  <si>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</si>
  <si>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</si>
  <si>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</si>
  <si>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</si>
  <si>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</si>
  <si>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</si>
  <si>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</si>
  <si>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</si>
  <si>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</si>
  <si>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</si>
  <si>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</si>
  <si>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</si>
  <si>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</si>
  <si>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</si>
  <si>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</si>
  <si>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</si>
  <si>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</si>
  <si>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</si>
  <si>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</si>
  <si>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</si>
  <si>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</si>
  <si>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</si>
  <si>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</si>
  <si>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</si>
  <si>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</si>
  <si>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</si>
  <si>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</si>
  <si>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</si>
  <si>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</si>
  <si>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</si>
  <si>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</si>
  <si>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</si>
  <si>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</si>
  <si>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</si>
  <si>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</si>
  <si>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</si>
  <si>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</si>
  <si>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</si>
  <si>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</si>
  <si>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</si>
  <si>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</si>
  <si>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</si>
  <si>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</si>
  <si>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</si>
  <si>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</si>
  <si>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</si>
  <si>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</si>
  <si>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</si>
  <si>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</si>
  <si>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</si>
  <si>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</si>
  <si>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</si>
  <si>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</si>
  <si>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</si>
  <si>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</si>
  <si>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</si>
  <si>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</si>
  <si>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</si>
  <si>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</si>
  <si>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</si>
  <si>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</si>
  <si>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</si>
  <si>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</si>
  <si>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</si>
  <si>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</si>
  <si>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</si>
  <si>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</si>
  <si>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</si>
  <si>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</si>
  <si>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</si>
  <si>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</si>
  <si>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</si>
  <si>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</si>
  <si>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</si>
  <si>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</si>
  <si>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</si>
  <si>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</si>
  <si>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</si>
  <si>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</si>
  <si>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</si>
  <si>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</si>
  <si>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</si>
  <si>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</si>
  <si>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</si>
  <si>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</si>
  <si>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</si>
  <si>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</si>
  <si>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</si>
  <si>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</si>
  <si>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</si>
  <si>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</si>
  <si>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</si>
  <si>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</si>
  <si>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</si>
  <si>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</si>
  <si>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</si>
  <si>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</si>
  <si>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</si>
  <si>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</si>
  <si>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</si>
  <si>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</si>
  <si>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</si>
  <si>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</si>
  <si>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</si>
  <si>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</si>
  <si>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</si>
  <si>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</si>
  <si>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</si>
  <si>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</si>
  <si>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</si>
  <si>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</si>
  <si>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</si>
  <si>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</si>
  <si>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</si>
  <si>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</si>
  <si>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</si>
  <si>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</si>
  <si>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</si>
  <si>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</si>
  <si>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</si>
  <si>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</si>
  <si>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</si>
  <si>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</si>
  <si>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</si>
  <si>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</si>
  <si>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</si>
  <si>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</si>
  <si>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</si>
  <si>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</si>
  <si>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</si>
  <si>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</si>
  <si>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</si>
  <si>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</si>
  <si>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</si>
  <si>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</si>
  <si>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</si>
  <si>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</si>
  <si>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</si>
  <si>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</si>
  <si>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</si>
  <si>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</si>
  <si>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</si>
  <si>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</si>
  <si>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</si>
  <si>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</si>
  <si>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</si>
  <si>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</si>
  <si>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</si>
  <si>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</si>
  <si>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</si>
  <si>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</si>
  <si>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</si>
  <si>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</si>
  <si>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</si>
  <si>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</si>
  <si>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</si>
  <si>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</si>
  <si>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</si>
  <si>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</si>
  <si>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</si>
  <si>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</si>
  <si>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</si>
  <si>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</si>
  <si>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</si>
  <si>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</si>
  <si>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</si>
  <si>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</si>
  <si>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</si>
  <si>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</si>
  <si>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</si>
  <si>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</si>
  <si>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</si>
  <si>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</si>
  <si>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</si>
  <si>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</si>
  <si>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</si>
  <si>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</si>
  <si>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</si>
  <si>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</si>
  <si>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</si>
  <si>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</si>
  <si>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</si>
  <si>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</si>
  <si>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</si>
  <si>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</si>
  <si>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</si>
  <si>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</si>
  <si>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</si>
  <si>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</si>
  <si>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</si>
  <si>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</si>
  <si>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</si>
  <si>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</si>
  <si>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</si>
  <si>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</si>
  <si>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</si>
  <si>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</si>
  <si>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</si>
  <si>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</si>
  <si>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</si>
  <si>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</si>
  <si>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</si>
  <si>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</si>
  <si>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</si>
  <si>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</si>
  <si>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</si>
  <si>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</si>
  <si>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</si>
  <si>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</si>
  <si>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</si>
  <si>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</si>
  <si>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</si>
  <si>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</si>
  <si>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</si>
  <si>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</si>
  <si>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</si>
  <si>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</si>
  <si>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</si>
  <si>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</si>
  <si>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</si>
  <si>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</si>
  <si>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</si>
  <si>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</si>
  <si>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</si>
  <si>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</si>
  <si>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</si>
  <si>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</si>
  <si>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</si>
  <si>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</si>
  <si>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</si>
  <si>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</si>
  <si>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</si>
  <si>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</si>
  <si>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</si>
  <si>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</si>
  <si>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</si>
  <si>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</si>
  <si>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</si>
  <si>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</si>
  <si>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</si>
  <si>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</si>
  <si>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</si>
  <si>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</si>
  <si>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</si>
  <si>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</si>
  <si>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</si>
  <si>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</si>
  <si>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</si>
  <si>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</si>
  <si>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</si>
  <si>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</si>
  <si>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</si>
  <si>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</si>
  <si>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</si>
  <si>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</si>
  <si>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</si>
  <si>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</si>
  <si>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</si>
  <si>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</si>
  <si>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</si>
  <si>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</si>
  <si>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</si>
  <si>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</si>
  <si>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</si>
  <si>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</si>
  <si>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</si>
  <si>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</si>
  <si>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</si>
  <si>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</si>
  <si>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</si>
  <si>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</si>
  <si>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</si>
  <si>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</si>
  <si>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</si>
  <si>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</si>
  <si>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</si>
  <si>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</si>
  <si>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</si>
  <si>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</si>
  <si>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</si>
  <si>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</si>
  <si>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</si>
  <si>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</si>
  <si>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</si>
  <si>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</si>
  <si>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</si>
  <si>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</si>
  <si>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</si>
  <si>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</si>
  <si>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</si>
  <si>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</si>
  <si>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</si>
  <si>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</si>
  <si>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</si>
  <si>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</si>
  <si>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</si>
  <si>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</si>
  <si>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</si>
  <si>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</si>
  <si>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</si>
  <si>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</si>
  <si>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</si>
  <si>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</si>
  <si>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</si>
  <si>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</si>
  <si>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</si>
  <si>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</si>
  <si>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</si>
  <si>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</si>
  <si>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</si>
  <si>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</si>
  <si>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</si>
  <si>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</si>
  <si>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</si>
  <si>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</si>
  <si>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</si>
  <si>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</si>
  <si>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</si>
  <si>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</si>
  <si>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</si>
  <si>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</si>
  <si>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</si>
  <si>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</si>
  <si>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</si>
  <si>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</si>
  <si>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</si>
  <si>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</si>
  <si>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</si>
  <si>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</si>
  <si>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</si>
  <si>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</si>
  <si>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</si>
  <si>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</si>
  <si>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</si>
  <si>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</si>
  <si>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</si>
  <si>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</si>
  <si>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</si>
  <si>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</si>
  <si>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</si>
  <si>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</si>
  <si>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</si>
  <si>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</si>
  <si>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</si>
  <si>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</si>
  <si>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</si>
  <si>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</si>
  <si>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</si>
  <si>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</si>
  <si>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</si>
  <si>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</si>
  <si>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</si>
  <si>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</si>
  <si>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</si>
  <si>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</si>
  <si>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</si>
  <si>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</si>
  <si>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</si>
  <si>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</si>
  <si>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</si>
  <si>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</si>
  <si>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</si>
  <si>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</si>
  <si>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</si>
  <si>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</si>
  <si>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</si>
  <si>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</si>
  <si>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</si>
  <si>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</si>
  <si>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</si>
  <si>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</si>
  <si>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</si>
  <si>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</si>
  <si>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</si>
  <si>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</si>
  <si>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</si>
  <si>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</si>
  <si>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</si>
  <si>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</si>
  <si>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</si>
  <si>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</si>
  <si>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</si>
  <si>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</si>
  <si>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</si>
  <si>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</si>
  <si>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</si>
  <si>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</si>
  <si>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</si>
  <si>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</si>
  <si>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</si>
  <si>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</si>
  <si>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</si>
  <si>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</si>
  <si>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</si>
  <si>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</si>
  <si>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</si>
  <si>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</si>
  <si>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</si>
  <si>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</si>
  <si>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</si>
  <si>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</si>
  <si>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</si>
  <si>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</si>
  <si>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</si>
  <si>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</si>
  <si>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</si>
  <si>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</si>
  <si>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</si>
  <si>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</si>
  <si>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</si>
  <si>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</si>
  <si>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</si>
  <si>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</si>
  <si>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</si>
  <si>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</si>
  <si>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</si>
  <si>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</si>
  <si>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</si>
  <si>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</si>
  <si>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</si>
  <si>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</si>
  <si>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</si>
  <si>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</si>
  <si>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</si>
  <si>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</si>
  <si>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</si>
  <si>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</si>
  <si>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</si>
  <si>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</si>
  <si>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</si>
  <si>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</si>
  <si>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</si>
  <si>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</si>
  <si>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</si>
  <si>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</si>
  <si>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</si>
  <si>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</si>
  <si>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</si>
  <si>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</si>
  <si>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</si>
  <si>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</si>
  <si>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</si>
  <si>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</si>
  <si>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</si>
  <si>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</si>
  <si>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</si>
  <si>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</si>
  <si>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</si>
  <si>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</si>
  <si>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</si>
  <si>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</si>
  <si>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</si>
  <si>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</si>
  <si>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</si>
  <si>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</si>
  <si>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</si>
  <si>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</si>
  <si>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</si>
  <si>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</si>
  <si>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</si>
  <si>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</si>
  <si>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</si>
  <si>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</si>
  <si>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</si>
  <si>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</si>
  <si>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</si>
  <si>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</si>
  <si>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</si>
  <si>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</si>
  <si>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</si>
  <si>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</si>
  <si>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</si>
  <si>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</si>
  <si>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</si>
  <si>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</si>
  <si>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</si>
  <si>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</si>
  <si>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</si>
  <si>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</si>
  <si>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</si>
  <si>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</si>
  <si>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</si>
  <si>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</si>
  <si>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</si>
  <si>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</si>
  <si>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</si>
  <si>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</si>
  <si>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</si>
  <si>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</si>
  <si>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</si>
  <si>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</si>
  <si>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</si>
  <si>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</si>
  <si>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</si>
  <si>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</si>
  <si>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</si>
  <si>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</si>
  <si>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</si>
  <si>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</si>
  <si>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</si>
  <si>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</si>
  <si>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</si>
  <si>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</si>
  <si>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</si>
  <si>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</si>
  <si>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</si>
  <si>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</si>
  <si>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</si>
  <si>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</si>
  <si>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</si>
  <si>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</si>
  <si>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</si>
  <si>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</si>
  <si>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</si>
  <si>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</si>
  <si>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</si>
  <si>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</si>
  <si>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</si>
  <si>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</si>
  <si>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</si>
  <si>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</si>
  <si>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</si>
  <si>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</si>
  <si>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</si>
  <si>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</si>
  <si>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</si>
  <si>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</si>
  <si>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</si>
  <si>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</si>
  <si>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</si>
  <si>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</si>
  <si>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</si>
  <si>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</si>
  <si>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</si>
  <si>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</si>
  <si>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</si>
  <si>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</si>
  <si>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</si>
  <si>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</si>
  <si>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</si>
  <si>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</si>
  <si>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</si>
  <si>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</si>
  <si>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</si>
  <si>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</si>
  <si>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</si>
  <si>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</si>
  <si>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</si>
  <si>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</si>
  <si>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</si>
  <si>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</si>
  <si>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</si>
  <si>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</si>
  <si>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</si>
  <si>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</si>
  <si>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</si>
  <si>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</si>
  <si>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</si>
  <si>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</si>
  <si>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</si>
  <si>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</si>
  <si>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</si>
  <si>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</si>
  <si>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</si>
  <si>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</si>
  <si>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</si>
  <si>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</si>
  <si>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</si>
  <si>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</si>
  <si>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</si>
  <si>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</si>
  <si>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</si>
  <si>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</si>
  <si>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</si>
  <si>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</si>
  <si>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</si>
  <si>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</si>
  <si>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</si>
  <si>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</si>
  <si>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</si>
  <si>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</si>
  <si>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</si>
  <si>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</si>
  <si>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</si>
  <si>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</si>
  <si>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</si>
  <si>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</si>
  <si>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</si>
  <si>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</si>
  <si>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</si>
  <si>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</si>
  <si>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</si>
  <si>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</si>
  <si>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</si>
  <si>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</si>
  <si>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</si>
  <si>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</si>
  <si>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</si>
  <si>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</si>
  <si>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</si>
  <si>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</si>
  <si>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</si>
  <si>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</si>
  <si>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</si>
  <si>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</si>
  <si>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</si>
  <si>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</si>
  <si>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</si>
  <si>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</si>
  <si>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</si>
  <si>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</si>
  <si>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</si>
  <si>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</si>
  <si>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</si>
  <si>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</si>
  <si>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</si>
  <si>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</si>
  <si>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</si>
  <si>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</si>
  <si>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</si>
  <si>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</si>
  <si>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</si>
  <si>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</si>
  <si>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</si>
  <si>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</si>
  <si>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</si>
  <si>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</si>
  <si>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</si>
  <si>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</si>
  <si>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</si>
  <si>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</si>
  <si>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</si>
  <si>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</si>
  <si>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</si>
  <si>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</si>
  <si>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</si>
  <si>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</si>
  <si>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</si>
  <si>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</si>
  <si>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</si>
  <si>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</si>
  <si>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</si>
  <si>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</si>
  <si>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</si>
  <si>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</si>
  <si>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</si>
  <si>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</si>
  <si>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</si>
  <si>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</si>
  <si>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</si>
  <si>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</si>
  <si>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</si>
  <si>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</si>
  <si>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</si>
  <si>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</si>
  <si>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</si>
  <si>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</si>
  <si>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</si>
  <si>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</si>
  <si>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</si>
  <si>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</si>
  <si>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</si>
  <si>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</si>
  <si>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</si>
  <si>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</si>
  <si>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</si>
  <si>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</si>
  <si>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</si>
  <si>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</si>
  <si>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</si>
  <si>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</si>
  <si>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</si>
  <si>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</si>
  <si>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</si>
  <si>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</si>
  <si>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</si>
  <si>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</si>
  <si>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</si>
  <si>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</si>
  <si>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</si>
  <si>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</si>
  <si>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</si>
  <si>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</si>
  <si>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</si>
  <si>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</si>
  <si>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</si>
  <si>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</si>
  <si>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</si>
  <si>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</si>
  <si>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</si>
  <si>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</si>
  <si>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</si>
  <si>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</si>
  <si>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</si>
  <si>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</si>
  <si>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</si>
  <si>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</si>
  <si>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</si>
  <si>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</si>
  <si>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</si>
  <si>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</si>
  <si>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</si>
  <si>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</si>
  <si>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</si>
  <si>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</si>
  <si>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</si>
  <si>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</si>
  <si>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</si>
  <si>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</si>
  <si>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</si>
  <si>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</si>
  <si>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</si>
  <si>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</si>
  <si>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</si>
  <si>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</si>
  <si>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</si>
  <si>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</si>
  <si>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</si>
  <si>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</si>
  <si>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</si>
  <si>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</si>
  <si>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</si>
  <si>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</si>
  <si>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</si>
  <si>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</si>
  <si>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</si>
  <si>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</si>
  <si>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</si>
  <si>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</si>
  <si>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</si>
  <si>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</si>
  <si>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</si>
  <si>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</si>
  <si>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</si>
  <si>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</si>
  <si>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</si>
  <si>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</si>
  <si>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</si>
  <si>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</si>
  <si>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</si>
  <si>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</si>
  <si>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</si>
  <si>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</si>
  <si>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</si>
  <si>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</si>
  <si>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</si>
  <si>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</si>
  <si>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</si>
  <si>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</si>
  <si>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</si>
  <si>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</si>
  <si>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</si>
  <si>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</si>
  <si>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</si>
  <si>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</si>
  <si>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</si>
  <si>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</si>
  <si>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</si>
  <si>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</si>
  <si>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</si>
  <si>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</si>
  <si>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</si>
  <si>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</si>
  <si>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</si>
  <si>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</si>
  <si>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</si>
  <si>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</si>
  <si>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</si>
  <si>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</si>
  <si>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</si>
  <si>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</si>
  <si>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</si>
  <si>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</si>
  <si>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</si>
  <si>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</si>
  <si>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</si>
  <si>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</si>
  <si>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</si>
  <si>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</si>
  <si>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</si>
  <si>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</si>
  <si>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</si>
  <si>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</si>
  <si>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</si>
  <si>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</si>
  <si>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</si>
  <si>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</si>
  <si>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</si>
  <si>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</si>
  <si>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</si>
  <si>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</si>
  <si>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</si>
  <si>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</si>
  <si>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</si>
  <si>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</si>
  <si>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</si>
  <si>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</si>
  <si>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</si>
  <si>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</si>
  <si>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</si>
  <si>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</si>
  <si>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</si>
  <si>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</si>
  <si>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</si>
  <si>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</si>
  <si>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</si>
  <si>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</si>
  <si>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</si>
  <si>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</si>
  <si>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</si>
  <si>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</si>
  <si>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</si>
  <si>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</si>
  <si>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</si>
  <si>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</si>
  <si>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</si>
  <si>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</si>
  <si>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</si>
  <si>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</si>
  <si>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</si>
  <si>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</si>
  <si>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</si>
  <si>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</si>
  <si>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</si>
  <si>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</si>
  <si>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</si>
  <si>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</si>
  <si>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</si>
  <si>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</si>
  <si>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</si>
  <si>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</si>
  <si>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</si>
  <si>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</si>
  <si>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</si>
  <si>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</si>
  <si>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</si>
  <si>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</si>
  <si>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</si>
  <si>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</si>
  <si>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</si>
  <si>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</si>
  <si>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</si>
  <si>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</si>
  <si>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</si>
  <si>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</si>
  <si>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</si>
  <si>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</si>
  <si>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</si>
  <si>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</si>
  <si>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</si>
  <si>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</si>
  <si>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</si>
  <si>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</si>
  <si>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</si>
  <si>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</si>
  <si>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</si>
  <si>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</si>
  <si>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</si>
  <si>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</si>
  <si>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</si>
  <si>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</si>
  <si>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</si>
  <si>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</si>
  <si>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</si>
  <si>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</si>
  <si>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</si>
  <si>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</si>
  <si>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</si>
  <si>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</si>
  <si>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</si>
  <si>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</si>
  <si>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</si>
  <si>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</si>
  <si>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</si>
  <si>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</si>
  <si>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</si>
  <si>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</si>
  <si>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</si>
  <si>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</si>
  <si>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</si>
  <si>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</si>
  <si>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</si>
  <si>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</si>
  <si>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</si>
  <si>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</si>
  <si>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</si>
  <si>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</si>
  <si>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</si>
  <si>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</si>
  <si>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</si>
  <si>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</si>
  <si>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</si>
  <si>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</si>
  <si>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</si>
  <si>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</si>
  <si>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</si>
  <si>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</si>
  <si>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</si>
  <si>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</si>
  <si>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</si>
  <si>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</si>
  <si>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</si>
  <si>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</si>
  <si>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</si>
  <si>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</si>
  <si>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</si>
  <si>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</si>
  <si>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</si>
  <si>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</si>
  <si>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</si>
  <si>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</si>
  <si>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</si>
  <si>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</si>
  <si>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</si>
  <si>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</si>
  <si>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</si>
  <si>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</si>
  <si>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</si>
  <si>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</si>
  <si>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</si>
  <si>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</si>
  <si>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</si>
  <si>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</si>
  <si>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</si>
  <si>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</si>
  <si>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</si>
  <si>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</si>
  <si>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</si>
  <si>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</si>
  <si>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</si>
  <si>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</si>
  <si>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</si>
  <si>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</si>
  <si>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</si>
  <si>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</si>
  <si>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</si>
  <si>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</si>
  <si>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</si>
  <si>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</si>
  <si>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</si>
  <si>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</si>
  <si>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</si>
  <si>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</si>
  <si>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</si>
  <si>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</si>
  <si>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</si>
  <si>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</si>
  <si>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</si>
  <si>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</si>
  <si>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</si>
  <si>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</si>
  <si>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</si>
  <si>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</si>
  <si>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</si>
  <si>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</si>
  <si>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</si>
  <si>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</si>
  <si>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</si>
  <si>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</si>
  <si>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</si>
  <si>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</si>
  <si>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</si>
  <si>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</si>
  <si>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</si>
  <si>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</si>
  <si>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</si>
  <si>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</si>
  <si>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</si>
  <si>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</si>
  <si>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</si>
  <si>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</si>
  <si>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</si>
  <si>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</si>
  <si>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</si>
  <si>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</si>
  <si>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</si>
  <si>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</si>
  <si>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</si>
  <si>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</si>
  <si>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</si>
  <si>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</si>
  <si>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</si>
  <si>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</si>
  <si>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</si>
  <si>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</si>
  <si>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</si>
  <si>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</si>
  <si>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</si>
  <si>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</si>
  <si>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</si>
  <si>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</si>
  <si>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</si>
  <si>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</si>
  <si>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</si>
  <si>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</si>
  <si>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</si>
  <si>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</si>
  <si>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</si>
  <si>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</si>
  <si>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</si>
  <si>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</si>
  <si>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</si>
  <si>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</si>
  <si>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</si>
  <si>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</si>
  <si>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</si>
  <si>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</si>
  <si>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</si>
  <si>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</si>
  <si>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</si>
  <si>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</si>
  <si>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</si>
  <si>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</si>
  <si>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</si>
  <si>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</si>
  <si>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</si>
  <si>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</si>
  <si>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</si>
  <si>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</si>
  <si>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</si>
  <si>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</si>
  <si>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</si>
  <si>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</si>
  <si>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</si>
  <si>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</si>
  <si>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</si>
  <si>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</si>
  <si>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</si>
  <si>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</si>
  <si>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</si>
  <si>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</si>
  <si>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</si>
  <si>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</si>
  <si>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</si>
  <si>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</si>
  <si>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</si>
  <si>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</si>
  <si>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</si>
  <si>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</si>
  <si>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</si>
  <si>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</si>
  <si>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</si>
  <si>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</si>
  <si>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</si>
  <si>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</si>
  <si>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</si>
  <si>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</si>
  <si>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</si>
  <si>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</si>
  <si>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</si>
  <si>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</si>
  <si>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</si>
  <si>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</si>
  <si>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</si>
  <si>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</si>
  <si>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</si>
  <si>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</si>
  <si>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</si>
  <si>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</si>
  <si>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</si>
  <si>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</si>
  <si>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</si>
  <si>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</si>
  <si>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</si>
  <si>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</si>
  <si>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</si>
  <si>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</si>
  <si>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</si>
  <si>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</si>
  <si>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</si>
  <si>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</si>
  <si>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</si>
  <si>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</si>
  <si>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</si>
  <si>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</si>
  <si>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</si>
  <si>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</si>
  <si>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</si>
  <si>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</si>
  <si>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</si>
  <si>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</si>
  <si>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</si>
  <si>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</si>
  <si>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</si>
  <si>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</si>
  <si>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</si>
  <si>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</si>
  <si>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</si>
  <si>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</si>
  <si>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</si>
  <si>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</si>
  <si>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</si>
  <si>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</si>
  <si>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</si>
  <si>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</si>
  <si>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</si>
  <si>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</si>
  <si>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</si>
  <si>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</si>
  <si>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</si>
  <si>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</si>
  <si>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</si>
  <si>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</si>
  <si>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</si>
  <si>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</si>
  <si>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</si>
  <si>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</si>
  <si>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</si>
  <si>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</si>
  <si>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</si>
  <si>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</si>
  <si>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</si>
  <si>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</si>
  <si>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</si>
  <si>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</si>
  <si>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</si>
  <si>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</si>
  <si>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</si>
  <si>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</si>
  <si>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</si>
  <si>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</si>
  <si>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</si>
  <si>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</si>
  <si>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</si>
  <si>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</si>
  <si>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</si>
  <si>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</si>
  <si>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</si>
  <si>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</si>
  <si>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</si>
  <si>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</si>
  <si>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</si>
  <si>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</si>
  <si>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</si>
  <si>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</si>
  <si>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</si>
  <si>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</si>
  <si>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</si>
  <si>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</si>
  <si>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</si>
  <si>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</si>
  <si>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</si>
  <si>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</si>
  <si>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</si>
  <si>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</si>
  <si>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</si>
  <si>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</si>
  <si>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</si>
  <si>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</si>
  <si>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</si>
  <si>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</si>
  <si>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</si>
  <si>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</si>
  <si>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</si>
  <si>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</si>
  <si>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</si>
  <si>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</si>
  <si>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</si>
  <si>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</si>
  <si>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</si>
  <si>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</si>
  <si>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</si>
  <si>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</si>
  <si>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</si>
  <si>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</si>
  <si>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</si>
  <si>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</si>
  <si>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</si>
  <si>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</si>
  <si>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</si>
  <si>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</si>
  <si>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</si>
  <si>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</si>
  <si>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</si>
  <si>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</si>
  <si>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</si>
  <si>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</si>
  <si>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</si>
  <si>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</si>
  <si>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</si>
  <si>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</si>
  <si>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</si>
  <si>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</si>
  <si>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</si>
  <si>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</si>
  <si>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</si>
  <si>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</si>
  <si>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</si>
  <si>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</si>
  <si>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</si>
  <si>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</si>
  <si>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</si>
  <si>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</si>
  <si>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</si>
  <si>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</si>
  <si>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</si>
  <si>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</si>
  <si>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</si>
  <si>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</si>
  <si>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</si>
  <si>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</si>
  <si>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</si>
  <si>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</si>
  <si>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</si>
  <si>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</si>
  <si>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</si>
  <si>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</si>
  <si>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</si>
  <si>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</si>
  <si>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</si>
  <si>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</si>
  <si>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</si>
  <si>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</si>
  <si>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</si>
  <si>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</si>
  <si>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</si>
  <si>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</si>
  <si>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</si>
  <si>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</si>
  <si>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</si>
  <si>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</si>
  <si>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</si>
  <si>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</si>
  <si>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</si>
  <si>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</si>
  <si>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</si>
  <si>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</si>
  <si>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</si>
  <si>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</si>
  <si>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</si>
  <si>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</si>
  <si>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</si>
  <si>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</si>
  <si>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</si>
  <si>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</si>
  <si>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</si>
  <si>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</si>
  <si>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</si>
  <si>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</si>
  <si>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</si>
  <si>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</si>
  <si>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</si>
  <si>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</si>
  <si>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</si>
  <si>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</si>
  <si>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</si>
  <si>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</si>
  <si>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</si>
  <si>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</si>
  <si>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</si>
  <si>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</si>
  <si>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</si>
  <si>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</si>
  <si>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</si>
  <si>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</si>
  <si>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</si>
  <si>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</si>
  <si>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</si>
  <si>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</si>
  <si>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</si>
  <si>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</si>
  <si>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</si>
  <si>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</si>
  <si>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</si>
  <si>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</si>
  <si>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</si>
  <si>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</si>
  <si>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</si>
  <si>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</si>
  <si>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</si>
  <si>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</si>
  <si>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</si>
  <si>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</si>
  <si>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</si>
  <si>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</si>
  <si>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</si>
  <si>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</si>
  <si>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</si>
  <si>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</si>
  <si>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</si>
  <si>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</si>
  <si>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</si>
  <si>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</si>
  <si>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</si>
  <si>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</si>
  <si>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</si>
  <si>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</si>
  <si>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</si>
  <si>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</si>
  <si>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</si>
  <si>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</si>
  <si>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</si>
  <si>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</si>
  <si>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</si>
  <si>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</si>
  <si>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</si>
  <si>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</si>
  <si>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</si>
  <si>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</si>
  <si>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</si>
  <si>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</si>
  <si>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</si>
  <si>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</si>
  <si>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</si>
  <si>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</si>
  <si>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</si>
  <si>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</si>
  <si>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</si>
  <si>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</si>
  <si>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</si>
  <si>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</si>
  <si>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</si>
  <si>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</si>
  <si>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</si>
  <si>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</si>
  <si>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</si>
  <si>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</si>
  <si>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</si>
  <si>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</si>
  <si>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</si>
  <si>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</si>
  <si>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</si>
  <si>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</si>
  <si>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</si>
  <si>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</si>
  <si>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</si>
  <si>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</si>
  <si>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</si>
  <si>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</si>
  <si>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</si>
  <si>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</si>
  <si>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</si>
  <si>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</si>
  <si>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</si>
  <si>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</si>
  <si>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</si>
  <si>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</si>
  <si>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</si>
  <si>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</si>
  <si>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</si>
  <si>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</si>
  <si>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</si>
  <si>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</si>
  <si>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</si>
  <si>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</si>
  <si>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</si>
  <si>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</si>
  <si>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</si>
  <si>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</si>
  <si>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</si>
  <si>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</si>
  <si>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</si>
  <si>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</si>
  <si>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</si>
  <si>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</si>
  <si>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</si>
  <si>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</si>
  <si>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</si>
  <si>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</si>
  <si>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</si>
  <si>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</si>
  <si>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</si>
  <si>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</si>
  <si>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</si>
  <si>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</si>
  <si>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</si>
  <si>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</si>
  <si>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</si>
  <si>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</si>
  <si>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</si>
  <si>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</si>
  <si>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</si>
  <si>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</si>
  <si>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</si>
  <si>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</si>
  <si>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</si>
  <si>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</si>
  <si>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</si>
  <si>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</si>
  <si>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</si>
  <si>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</si>
  <si>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</si>
  <si>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</si>
  <si>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</si>
  <si>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</si>
  <si>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</si>
  <si>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</si>
  <si>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</si>
  <si>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</si>
  <si>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</si>
  <si>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</si>
  <si>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</si>
  <si>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</si>
  <si>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</si>
  <si>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</si>
  <si>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</si>
  <si>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</si>
  <si>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</si>
  <si>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</si>
  <si>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</si>
  <si>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</si>
  <si>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</si>
  <si>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</si>
  <si>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</si>
  <si>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</si>
  <si>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</si>
  <si>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</si>
  <si>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</si>
  <si>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</si>
  <si>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</si>
  <si>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</si>
  <si>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</si>
  <si>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</si>
  <si>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</si>
  <si>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</si>
  <si>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</si>
  <si>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</si>
  <si>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</si>
  <si>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</si>
  <si>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</si>
  <si>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</si>
  <si>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</si>
  <si>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</si>
  <si>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</si>
  <si>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</si>
  <si>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</si>
  <si>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</si>
  <si>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</si>
  <si>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</si>
  <si>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</si>
  <si>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</si>
  <si>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</si>
  <si>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</si>
  <si>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</si>
  <si>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</si>
  <si>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</si>
  <si>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</si>
  <si>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</si>
  <si>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</si>
  <si>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</si>
  <si>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</si>
  <si>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</si>
  <si>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</si>
  <si>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</si>
  <si>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</si>
  <si>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</si>
  <si>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</si>
  <si>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</si>
  <si>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</si>
  <si>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</si>
  <si>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</si>
  <si>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</si>
  <si>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</si>
  <si>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</si>
  <si>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</si>
  <si>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</si>
  <si>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</si>
  <si>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</si>
  <si>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</si>
  <si>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</si>
  <si>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</si>
  <si>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</si>
  <si>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</si>
  <si>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</si>
  <si>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</si>
  <si>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</si>
  <si>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</si>
  <si>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</si>
  <si>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</si>
  <si>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</si>
  <si>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</si>
  <si>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</si>
  <si>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</si>
  <si>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</si>
  <si>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</si>
  <si>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</si>
  <si>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</si>
  <si>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</si>
  <si>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</si>
  <si>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</si>
  <si>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</si>
  <si>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</si>
  <si>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</si>
  <si>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</si>
  <si>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</si>
  <si>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</si>
  <si>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</si>
  <si>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</si>
  <si>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</si>
  <si>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</si>
  <si>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</si>
  <si>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</si>
  <si>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</si>
  <si>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</si>
  <si>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</si>
  <si>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</si>
  <si>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</si>
  <si>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</si>
  <si>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</si>
  <si>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</si>
  <si>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</si>
  <si>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</si>
  <si>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</si>
  <si>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</si>
  <si>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</si>
  <si>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</si>
  <si>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</si>
  <si>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</si>
  <si>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</si>
  <si>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</si>
  <si>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</si>
  <si>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</si>
  <si>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</si>
  <si>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</si>
  <si>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</si>
  <si>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</si>
  <si>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</si>
  <si>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</si>
  <si>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</si>
  <si>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</si>
  <si>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</si>
  <si>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</si>
  <si>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</si>
  <si>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</si>
  <si>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</si>
  <si>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</si>
  <si>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</si>
  <si>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</si>
  <si>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</si>
  <si>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</si>
  <si>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</si>
  <si>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</si>
  <si>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</si>
  <si>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</si>
  <si>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</si>
  <si>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</si>
  <si>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</si>
  <si>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</si>
  <si>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</si>
  <si>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</si>
  <si>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</si>
  <si>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</si>
  <si>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</si>
  <si>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</si>
  <si>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</si>
  <si>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</si>
  <si>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</si>
  <si>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</si>
  <si>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</si>
  <si>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</si>
  <si>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</si>
  <si>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</si>
  <si>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</si>
  <si>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</si>
  <si>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</si>
  <si>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</si>
  <si>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</si>
  <si>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</si>
  <si>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</si>
  <si>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</si>
  <si>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</si>
  <si>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</si>
  <si>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</si>
  <si>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</si>
  <si>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</si>
  <si>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</si>
  <si>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</si>
  <si>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</si>
  <si>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</si>
  <si>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</si>
  <si>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</si>
  <si>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</si>
  <si>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</si>
  <si>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</si>
  <si>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</si>
  <si>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</si>
  <si>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</si>
  <si>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</si>
  <si>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</si>
  <si>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</si>
  <si>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</si>
  <si>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</si>
  <si>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</si>
  <si>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</si>
  <si>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</si>
  <si>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</si>
  <si>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</si>
  <si>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</si>
  <si>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</si>
  <si>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</si>
  <si>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</si>
  <si>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</si>
  <si>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</si>
  <si>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</si>
  <si>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</si>
  <si>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</si>
  <si>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</si>
  <si>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</si>
  <si>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</si>
  <si>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</si>
  <si>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</si>
  <si>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</si>
  <si>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</si>
  <si>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</si>
  <si>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</si>
  <si>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</si>
  <si>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</si>
  <si>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</si>
  <si>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</si>
  <si>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</si>
  <si>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</si>
  <si>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</si>
  <si>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</si>
  <si>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</si>
  <si>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</si>
  <si>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</si>
  <si>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</si>
  <si>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</si>
  <si>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</si>
  <si>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</si>
  <si>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</si>
  <si>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</si>
  <si>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</si>
  <si>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</si>
  <si>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</si>
  <si>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</si>
  <si>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</si>
  <si>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</si>
  <si>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</si>
  <si>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</si>
  <si>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</si>
  <si>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</si>
  <si>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</si>
  <si>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</si>
  <si>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</si>
  <si>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</si>
  <si>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</si>
  <si>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</si>
  <si>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</si>
  <si>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</si>
  <si>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</si>
  <si>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</si>
  <si>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</si>
  <si>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</si>
  <si>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</si>
  <si>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</si>
  <si>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</si>
  <si>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</si>
  <si>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</si>
  <si>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</si>
  <si>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</si>
  <si>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</si>
  <si>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</si>
  <si>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</si>
  <si>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</si>
  <si>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</si>
  <si>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</si>
  <si>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</si>
  <si>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</si>
  <si>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</si>
  <si>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</si>
  <si>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</si>
  <si>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</si>
  <si>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</si>
  <si>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</si>
  <si>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</si>
  <si>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</si>
  <si>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</si>
  <si>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</si>
  <si>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</si>
  <si>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</si>
  <si>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</si>
  <si>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</si>
  <si>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</si>
  <si>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</si>
  <si>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</si>
  <si>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</si>
  <si>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</si>
  <si>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</si>
  <si>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</si>
  <si>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</si>
  <si>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</si>
  <si>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</si>
  <si>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</si>
  <si>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</si>
  <si>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</si>
  <si>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</si>
  <si>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</si>
  <si>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</si>
  <si>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</si>
  <si>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</si>
  <si>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</si>
  <si>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</si>
  <si>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</si>
  <si>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</si>
  <si>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</si>
  <si>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</si>
  <si>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</si>
  <si>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</si>
  <si>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</si>
  <si>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</si>
  <si>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</si>
  <si>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</si>
  <si>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</si>
  <si>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</si>
  <si>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</si>
  <si>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</si>
  <si>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</si>
  <si>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</si>
  <si>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</si>
  <si>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</si>
  <si>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</si>
  <si>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</si>
  <si>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</si>
  <si>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</si>
  <si>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</si>
  <si>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</si>
  <si>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</si>
  <si>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</si>
  <si>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</si>
  <si>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</si>
  <si>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</si>
  <si>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</si>
  <si>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</si>
  <si>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</si>
  <si>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</si>
  <si>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</si>
  <si>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</si>
  <si>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</si>
  <si>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</si>
  <si>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</si>
  <si>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</si>
  <si>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</si>
  <si>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</si>
  <si>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</si>
  <si>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</si>
  <si>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</si>
  <si>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</si>
  <si>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</si>
  <si>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</si>
  <si>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</si>
  <si>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</si>
  <si>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</si>
  <si>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</si>
  <si>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</si>
  <si>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</si>
  <si>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</si>
  <si>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</si>
  <si>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</si>
  <si>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</si>
  <si>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</si>
  <si>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</si>
  <si>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</si>
  <si>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</si>
  <si>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</si>
  <si>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</si>
  <si>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</si>
  <si>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</si>
  <si>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</si>
  <si>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</si>
  <si>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</si>
  <si>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</si>
  <si>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</si>
  <si>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</si>
  <si>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</si>
  <si>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</si>
  <si>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</si>
  <si>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</si>
  <si>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</si>
  <si>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</si>
  <si>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</si>
  <si>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</si>
  <si>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</si>
  <si>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</si>
  <si>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</si>
  <si>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</si>
  <si>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</si>
  <si>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</si>
  <si>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</si>
  <si>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</si>
  <si>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</si>
  <si>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</si>
  <si>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</si>
  <si>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</si>
  <si>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</si>
  <si>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</si>
  <si>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</si>
  <si>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</si>
  <si>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</si>
  <si>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</si>
  <si>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</si>
  <si>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</si>
  <si>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</si>
  <si>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</si>
  <si>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</si>
  <si>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</si>
  <si>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</si>
  <si>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</si>
  <si>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</si>
  <si>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</si>
  <si>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</si>
  <si>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</si>
  <si>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</si>
  <si>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</si>
  <si>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</si>
  <si>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</si>
  <si>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</si>
  <si>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</si>
  <si>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</si>
  <si>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</si>
  <si>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</si>
  <si>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</si>
  <si>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</si>
  <si>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</si>
  <si>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</si>
  <si>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</si>
  <si>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</si>
  <si>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</si>
  <si>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</si>
  <si>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</si>
  <si>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</si>
  <si>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</si>
  <si>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</si>
  <si>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</si>
  <si>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</si>
  <si>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</si>
  <si>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</si>
  <si>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</si>
  <si>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</si>
  <si>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</si>
  <si>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</si>
  <si>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</si>
  <si>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</si>
  <si>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</si>
  <si>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</si>
  <si>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</si>
  <si>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</si>
  <si>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</si>
  <si>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</si>
  <si>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</si>
  <si>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</si>
  <si>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</si>
  <si>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</si>
  <si>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</si>
  <si>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</si>
  <si>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</si>
  <si>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</si>
  <si>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</si>
  <si>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</si>
  <si>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</si>
  <si>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</si>
  <si>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</si>
  <si>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</si>
  <si>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</si>
  <si>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</si>
  <si>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</si>
  <si>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</si>
  <si>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</si>
  <si>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</si>
  <si>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</si>
  <si>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</si>
  <si>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</si>
  <si>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</si>
  <si>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</si>
  <si>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</si>
  <si>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</si>
  <si>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</si>
  <si>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</si>
  <si>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</si>
  <si>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</si>
  <si>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</si>
  <si>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</si>
  <si>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</si>
  <si>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</si>
  <si>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</si>
  <si>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</si>
  <si>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</si>
  <si>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</si>
  <si>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</si>
  <si>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</si>
  <si>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</si>
  <si>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</si>
  <si>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</si>
  <si>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</si>
  <si>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</si>
  <si>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</si>
  <si>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</si>
  <si>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</si>
  <si>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</si>
  <si>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</si>
  <si>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</si>
  <si>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</si>
  <si>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</si>
  <si>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</si>
  <si>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</si>
  <si>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</si>
  <si>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</si>
  <si>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</si>
  <si>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</si>
  <si>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</si>
  <si>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</si>
  <si>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</si>
  <si>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</si>
  <si>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</si>
  <si>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</si>
  <si>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</si>
  <si>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</si>
  <si>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</si>
  <si>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</si>
  <si>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</si>
  <si>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</si>
  <si>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</si>
  <si>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</si>
  <si>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</si>
  <si>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</si>
  <si>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</si>
  <si>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</si>
  <si>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</si>
  <si>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</si>
  <si>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</si>
  <si>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</si>
  <si>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</si>
  <si>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</si>
  <si>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</si>
  <si>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</si>
  <si>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</si>
  <si>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</si>
  <si>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</si>
  <si>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</si>
  <si>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</si>
  <si>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</si>
  <si>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</si>
  <si>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</si>
  <si>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</si>
  <si>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</si>
  <si>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</si>
  <si>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</si>
  <si>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</si>
  <si>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</si>
  <si>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</si>
  <si>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</si>
  <si>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</si>
  <si>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</si>
  <si>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</si>
  <si>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</si>
  <si>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</si>
  <si>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</si>
  <si>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</si>
  <si>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</si>
  <si>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</si>
  <si>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</si>
  <si>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</si>
  <si>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</si>
  <si>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</si>
  <si>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</si>
  <si>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</si>
  <si>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</si>
  <si>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</si>
  <si>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</si>
  <si>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</si>
  <si>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</si>
  <si>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</si>
  <si>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</si>
  <si>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</si>
  <si>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</si>
  <si>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</si>
  <si>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</si>
  <si>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</si>
  <si>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</si>
  <si>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</si>
  <si>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</si>
  <si>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</si>
  <si>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</si>
  <si>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</si>
  <si>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</si>
  <si>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</si>
  <si>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</si>
  <si>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</si>
  <si>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</si>
  <si>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</si>
  <si>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</si>
  <si>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</si>
  <si>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</si>
  <si>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</si>
  <si>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</si>
  <si>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</si>
  <si>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</si>
  <si>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</si>
  <si>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</si>
  <si>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</si>
  <si>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</si>
  <si>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</si>
  <si>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</si>
  <si>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</si>
  <si>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</si>
  <si>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</si>
  <si>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</si>
  <si>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</si>
  <si>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</si>
  <si>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</si>
  <si>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</si>
  <si>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</si>
  <si>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</si>
  <si>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</si>
  <si>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</si>
  <si>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</si>
  <si>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</si>
  <si>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</si>
  <si>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</si>
  <si>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</si>
  <si>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</si>
  <si>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</si>
  <si>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</si>
  <si>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</si>
  <si>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</si>
  <si>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</si>
  <si>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</si>
  <si>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</si>
  <si>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</si>
  <si>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</si>
  <si>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</si>
  <si>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</si>
  <si>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</si>
  <si>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</si>
  <si>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</si>
  <si>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</si>
  <si>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</si>
  <si>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</si>
  <si>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</si>
  <si>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</si>
  <si>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</si>
  <si>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</si>
  <si>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</si>
  <si>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</si>
  <si>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</si>
  <si>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</si>
  <si>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</si>
  <si>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</si>
  <si>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</si>
  <si>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</si>
  <si>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</si>
  <si>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</si>
  <si>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</si>
  <si>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</si>
  <si>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</si>
  <si>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</si>
  <si>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</si>
  <si>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</si>
  <si>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</si>
  <si>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</si>
  <si>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</si>
  <si>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</si>
  <si>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</si>
  <si>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</si>
  <si>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</si>
  <si>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</si>
  <si>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</si>
  <si>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</si>
  <si>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</si>
  <si>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</si>
  <si>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</si>
  <si>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</si>
  <si>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</si>
  <si>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</si>
  <si>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</si>
  <si>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</si>
  <si>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</si>
  <si>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</si>
  <si>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</si>
  <si>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</si>
  <si>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</si>
  <si>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</si>
  <si>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</si>
  <si>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</si>
  <si>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</si>
  <si>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</si>
  <si>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</si>
  <si>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</si>
  <si>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</si>
  <si>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</si>
  <si>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</si>
  <si>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</si>
  <si>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</si>
  <si>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</si>
  <si>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</si>
  <si>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</si>
  <si>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</si>
  <si>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</si>
  <si>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</si>
  <si>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</si>
  <si>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</si>
  <si>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</si>
  <si>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</si>
  <si>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</si>
  <si>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</si>
  <si>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</si>
  <si>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</si>
  <si>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</si>
  <si>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</si>
  <si>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</si>
  <si>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</si>
  <si>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</si>
  <si>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</si>
  <si>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</si>
  <si>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</si>
  <si>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</si>
  <si>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</si>
  <si>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</si>
  <si>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</si>
  <si>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</si>
  <si>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</si>
  <si>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</si>
  <si>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</si>
  <si>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</si>
  <si>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</si>
  <si>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</si>
  <si>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</si>
  <si>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</si>
  <si>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</si>
  <si>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</si>
  <si>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</si>
  <si>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</si>
  <si>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</si>
  <si>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</si>
  <si>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</si>
  <si>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</si>
  <si>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</si>
  <si>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</si>
  <si>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</si>
  <si>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</si>
  <si>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</si>
  <si>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</si>
  <si>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</si>
  <si>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</si>
  <si>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</si>
  <si>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</si>
  <si>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</si>
  <si>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</si>
  <si>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</si>
  <si>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</si>
  <si>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</si>
  <si>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</si>
  <si>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</si>
  <si>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</si>
  <si>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</si>
  <si>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</si>
  <si>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</si>
  <si>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</si>
  <si>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</si>
  <si>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</si>
  <si>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</si>
  <si>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</si>
  <si>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</si>
  <si>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</si>
  <si>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</si>
  <si>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</si>
  <si>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</si>
  <si>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</si>
  <si>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</si>
  <si>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</si>
  <si>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</si>
  <si>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</si>
  <si>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</si>
  <si>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</si>
  <si>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</si>
  <si>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</si>
  <si>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</si>
  <si>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</si>
  <si>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</si>
  <si>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</si>
  <si>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</si>
  <si>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</si>
  <si>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</si>
  <si>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</si>
  <si>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</si>
  <si>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</si>
  <si>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</si>
  <si>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</si>
  <si>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</si>
  <si>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</si>
  <si>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</si>
  <si>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</si>
  <si>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</si>
  <si>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</si>
  <si>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</si>
  <si>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</si>
  <si>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</si>
  <si>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</si>
  <si>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</si>
  <si>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</si>
  <si>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</si>
  <si>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</si>
  <si>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</si>
  <si>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</si>
  <si>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</si>
  <si>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</si>
  <si>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</si>
  <si>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</si>
  <si>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</si>
  <si>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</si>
  <si>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</si>
  <si>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</si>
  <si>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</si>
  <si>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</si>
  <si>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</si>
  <si>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</si>
  <si>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</si>
  <si>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</si>
  <si>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</si>
  <si>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</si>
  <si>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</si>
  <si>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</si>
  <si>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</si>
  <si>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</si>
  <si>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</si>
  <si>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</si>
  <si>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</si>
  <si>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</si>
  <si>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</si>
  <si>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</si>
  <si>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</si>
  <si>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</si>
  <si>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</si>
  <si>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</si>
  <si>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</si>
  <si>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</si>
  <si>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</si>
  <si>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</si>
  <si>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</si>
  <si>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</si>
  <si>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</si>
  <si>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</si>
  <si>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</si>
  <si>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</si>
  <si>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</si>
  <si>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</si>
  <si>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</si>
  <si>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</si>
  <si>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</si>
  <si>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</si>
  <si>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</si>
  <si>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</si>
  <si>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</si>
  <si>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</si>
  <si>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</si>
  <si>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</si>
  <si>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</si>
  <si>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</si>
  <si>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</si>
  <si>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</si>
  <si>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</si>
  <si>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</si>
  <si>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</si>
  <si>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</si>
  <si>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</si>
  <si>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</si>
  <si>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</si>
  <si>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</si>
  <si>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</si>
  <si>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</si>
  <si>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</si>
  <si>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</si>
  <si>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</si>
  <si>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</si>
  <si>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</si>
  <si>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</si>
  <si>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</si>
  <si>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</si>
  <si>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</si>
  <si>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</si>
  <si>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</si>
  <si>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</si>
  <si>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</si>
  <si>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</si>
  <si>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</si>
  <si>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</si>
  <si>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</si>
  <si>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</si>
  <si>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</si>
  <si>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</si>
  <si>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</si>
  <si>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</si>
  <si>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</si>
  <si>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</si>
  <si>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</si>
  <si>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</si>
  <si>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</si>
  <si>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</si>
  <si>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</si>
  <si>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</si>
  <si>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</si>
  <si>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</si>
  <si>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</si>
  <si>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</si>
  <si>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</si>
  <si>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</si>
  <si>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</si>
  <si>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</si>
  <si>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</si>
  <si>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</si>
  <si>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</si>
  <si>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</si>
  <si>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</si>
  <si>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</si>
  <si>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</si>
  <si>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</si>
  <si>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</si>
  <si>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</si>
  <si>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</si>
  <si>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</si>
  <si>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</si>
  <si>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</si>
  <si>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</si>
  <si>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</si>
  <si>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</si>
  <si>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</si>
  <si>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</si>
  <si>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</si>
  <si>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</si>
  <si>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</si>
  <si>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</si>
  <si>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</si>
  <si>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</si>
  <si>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</si>
  <si>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</si>
  <si>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</si>
  <si>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</si>
  <si>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</si>
  <si>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</si>
  <si>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</si>
  <si>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</si>
  <si>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</si>
  <si>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</si>
  <si>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</si>
  <si>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</si>
  <si>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</si>
  <si>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</si>
  <si>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</si>
  <si>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</si>
  <si>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</si>
  <si>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</si>
  <si>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</si>
  <si>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</si>
  <si>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</si>
  <si>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</si>
  <si>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</si>
  <si>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</si>
  <si>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</si>
  <si>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</si>
  <si>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</si>
  <si>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</si>
  <si>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</si>
  <si>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</si>
  <si>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</si>
  <si>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</si>
  <si>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</si>
  <si>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</si>
  <si>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</si>
  <si>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</si>
  <si>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</si>
  <si>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</si>
  <si>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</si>
  <si>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</si>
  <si>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</si>
  <si>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</si>
  <si>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</si>
  <si>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</si>
  <si>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</si>
  <si>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</si>
  <si>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</si>
  <si>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</si>
  <si>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</si>
  <si>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</si>
  <si>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</si>
  <si>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</si>
  <si>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</si>
  <si>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</si>
  <si>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</si>
  <si>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</si>
  <si>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</si>
  <si>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</si>
  <si>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</si>
  <si>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</si>
  <si>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</si>
  <si>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</si>
  <si>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</si>
  <si>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</si>
  <si>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</si>
  <si>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</si>
  <si>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</si>
  <si>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</si>
  <si>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</si>
  <si>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</si>
  <si>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</si>
  <si>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</si>
  <si>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</si>
  <si>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</si>
  <si>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</si>
  <si>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</si>
  <si>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</si>
  <si>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</si>
  <si>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</si>
  <si>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</si>
  <si>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</si>
  <si>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</si>
  <si>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</si>
  <si>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</si>
  <si>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</si>
  <si>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</si>
  <si>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</si>
  <si>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</si>
  <si>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</si>
  <si>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</si>
  <si>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</si>
  <si>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</si>
  <si>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</si>
  <si>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</si>
  <si>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</si>
  <si>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</si>
  <si>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</si>
  <si>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</si>
  <si>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</si>
  <si>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</si>
  <si>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</si>
  <si>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</si>
  <si>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</si>
  <si>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</si>
  <si>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</si>
  <si>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</si>
  <si>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</si>
  <si>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</si>
  <si>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</si>
  <si>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</si>
  <si>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</si>
  <si>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</si>
  <si>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</si>
  <si>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</si>
  <si>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</si>
  <si>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</si>
  <si>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</si>
  <si>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</si>
  <si>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</si>
  <si>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</si>
  <si>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</si>
  <si>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</si>
  <si>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</si>
  <si>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</si>
  <si>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</si>
  <si>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</si>
  <si>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</si>
  <si>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</si>
  <si>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</si>
  <si>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</si>
  <si>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</si>
  <si>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</si>
  <si>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</si>
  <si>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</si>
  <si>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</si>
  <si>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</si>
  <si>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</si>
  <si>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</si>
  <si>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</si>
  <si>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</si>
  <si>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</si>
  <si>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</si>
  <si>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</si>
  <si>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</si>
  <si>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</si>
  <si>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</si>
  <si>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</si>
  <si>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</si>
  <si>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</si>
  <si>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</si>
  <si>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</si>
  <si>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</si>
  <si>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</si>
  <si>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</si>
  <si>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</si>
  <si>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</si>
  <si>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</si>
  <si>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</si>
  <si>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</si>
  <si>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</si>
  <si>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</si>
  <si>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</si>
  <si>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</si>
  <si>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</si>
  <si>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</si>
  <si>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</si>
  <si>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</si>
  <si>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</si>
  <si>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</si>
  <si>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</si>
  <si>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</si>
  <si>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</si>
  <si>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</si>
  <si>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</si>
  <si>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</si>
  <si>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</si>
  <si>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</si>
  <si>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</si>
  <si>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</si>
  <si>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</si>
  <si>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</si>
  <si>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</si>
  <si>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</si>
  <si>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</si>
  <si>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</si>
  <si>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</si>
  <si>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</si>
  <si>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</si>
  <si>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</si>
  <si>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</si>
  <si>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</si>
  <si>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</si>
  <si>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</si>
  <si>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</si>
  <si>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</si>
  <si>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</si>
  <si>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</si>
  <si>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</si>
  <si>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</si>
  <si>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</si>
  <si>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</si>
  <si>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</si>
  <si>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</si>
  <si>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</si>
  <si>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</si>
  <si>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</si>
  <si>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</si>
  <si>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</si>
  <si>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</si>
  <si>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</si>
  <si>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</si>
  <si>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</si>
  <si>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</si>
  <si>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</si>
  <si>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</si>
  <si>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</si>
  <si>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</si>
  <si>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</si>
  <si>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</si>
  <si>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</si>
  <si>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</si>
  <si>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</si>
  <si>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</si>
  <si>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</si>
  <si>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</si>
  <si>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</si>
  <si>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</si>
  <si>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</si>
  <si>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</si>
  <si>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</si>
  <si>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</si>
  <si>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</si>
  <si>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</si>
  <si>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</si>
  <si>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</si>
  <si>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</si>
  <si>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</si>
  <si>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</si>
  <si>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</si>
  <si>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</si>
  <si>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</si>
  <si>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</si>
  <si>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</si>
  <si>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</si>
  <si>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</si>
  <si>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</si>
  <si>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</si>
  <si>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</si>
  <si>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</si>
  <si>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</si>
  <si>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</si>
  <si>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</si>
  <si>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</si>
  <si>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</si>
  <si>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</si>
  <si>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</si>
  <si>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</si>
  <si>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</si>
  <si>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</si>
  <si>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</si>
  <si>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</si>
  <si>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</si>
  <si>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</si>
  <si>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</si>
  <si>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</si>
  <si>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</si>
  <si>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</si>
  <si>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</si>
  <si>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</si>
  <si>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</si>
  <si>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</si>
  <si>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</si>
  <si>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</si>
  <si>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</si>
  <si>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</si>
  <si>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</si>
  <si>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</si>
  <si>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</si>
  <si>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</si>
  <si>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</si>
  <si>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</si>
  <si>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</si>
  <si>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</si>
  <si>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</si>
  <si>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</si>
  <si>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</si>
  <si>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</si>
  <si>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</si>
  <si>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</si>
  <si>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</si>
  <si>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</si>
  <si>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</si>
  <si>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</si>
  <si>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</si>
  <si>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</si>
  <si>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</si>
  <si>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</si>
  <si>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</si>
  <si>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</si>
  <si>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</si>
  <si>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</si>
  <si>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</si>
  <si>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</si>
  <si>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</si>
  <si>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</si>
  <si>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</si>
  <si>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</si>
  <si>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</si>
  <si>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</si>
  <si>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</si>
  <si>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</si>
  <si>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</si>
  <si>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</si>
  <si>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</si>
  <si>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</si>
  <si>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</si>
  <si>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</si>
  <si>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</si>
  <si>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</si>
  <si>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</si>
  <si>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</si>
  <si>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</si>
  <si>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</si>
  <si>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</si>
  <si>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</si>
  <si>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</si>
  <si>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</si>
  <si>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</si>
  <si>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</si>
  <si>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</si>
  <si>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</si>
  <si>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</si>
  <si>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</si>
  <si>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</si>
  <si>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</si>
  <si>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</si>
  <si>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</si>
  <si>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</si>
  <si>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</si>
  <si>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</si>
  <si>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</si>
  <si>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</si>
  <si>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</si>
  <si>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</si>
  <si>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</si>
  <si>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</si>
  <si>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</si>
  <si>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</si>
  <si>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</si>
  <si>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</si>
  <si>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</si>
  <si>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</si>
  <si>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</si>
  <si>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</si>
  <si>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</si>
  <si>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</si>
  <si>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</si>
  <si>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</si>
  <si>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</si>
  <si>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</si>
  <si>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</si>
  <si>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</si>
  <si>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</si>
  <si>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</si>
  <si>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</si>
  <si>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</si>
  <si>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</si>
  <si>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</si>
  <si>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</si>
  <si>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</si>
  <si>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</si>
  <si>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</si>
  <si>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</si>
  <si>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</si>
  <si>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</si>
  <si>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</si>
  <si>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</si>
  <si>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</si>
  <si>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</si>
  <si>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</si>
  <si>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</si>
  <si>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</si>
  <si>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</si>
  <si>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</si>
  <si>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</si>
  <si>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</si>
  <si>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</si>
  <si>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</si>
  <si>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</si>
  <si>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</si>
  <si>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</si>
  <si>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</si>
  <si>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</si>
  <si>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</si>
  <si>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</si>
  <si>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</si>
  <si>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</si>
  <si>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</si>
  <si>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</si>
  <si>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</si>
  <si>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</si>
  <si>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</si>
  <si>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</si>
  <si>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</si>
  <si>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</si>
  <si>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</si>
  <si>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</si>
  <si>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</si>
  <si>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</si>
  <si>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</si>
  <si>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</si>
  <si>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</si>
  <si>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</si>
  <si>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</si>
  <si>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</si>
  <si>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</si>
  <si>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</si>
  <si>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</si>
  <si>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</si>
  <si>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</si>
  <si>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</si>
  <si>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</si>
  <si>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</si>
  <si>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</si>
  <si>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</si>
  <si>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</si>
  <si>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</si>
  <si>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</si>
  <si>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</si>
  <si>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</si>
  <si>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</si>
  <si>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</si>
  <si>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</si>
  <si>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</si>
  <si>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</si>
  <si>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</si>
  <si>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</si>
  <si>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</si>
  <si>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</si>
  <si>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</si>
  <si>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</si>
  <si>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</si>
  <si>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</si>
  <si>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</si>
  <si>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</si>
  <si>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</si>
  <si>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</si>
  <si>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</si>
  <si>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</si>
  <si>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</si>
  <si>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</si>
  <si>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</si>
  <si>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</si>
  <si>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</si>
  <si>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</si>
  <si>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</si>
  <si>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</si>
  <si>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</si>
  <si>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</si>
  <si>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</si>
  <si>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</si>
  <si>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</si>
  <si>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</si>
  <si>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</si>
  <si>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</si>
  <si>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</si>
  <si>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</si>
  <si>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</si>
  <si>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</si>
  <si>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</si>
  <si>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</si>
  <si>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</si>
  <si>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</si>
  <si>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</si>
  <si>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</si>
  <si>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</si>
  <si>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</si>
  <si>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</si>
  <si>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</si>
  <si>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</si>
  <si>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</si>
  <si>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</si>
  <si>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</si>
  <si>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</si>
  <si>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</si>
  <si>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</si>
  <si>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</si>
  <si>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</si>
  <si>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</si>
  <si>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</si>
  <si>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</si>
  <si>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</si>
  <si>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</si>
  <si>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</si>
  <si>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</si>
  <si>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</si>
  <si>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</si>
  <si>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</si>
  <si>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</si>
  <si>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</si>
  <si>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</si>
  <si>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</si>
  <si>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</si>
  <si>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</si>
  <si>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</si>
  <si>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</si>
  <si>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</si>
  <si>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</si>
  <si>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</si>
  <si>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</si>
  <si>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</si>
  <si>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</si>
  <si>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</si>
  <si>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</si>
  <si>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</si>
  <si>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</si>
  <si>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</si>
  <si>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</si>
  <si>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</si>
  <si>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</si>
  <si>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</si>
  <si>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</si>
  <si>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</si>
  <si>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</si>
  <si>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</si>
  <si>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</si>
  <si>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</si>
  <si>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</si>
  <si>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</si>
  <si>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</si>
  <si>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</si>
  <si>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</si>
  <si>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</si>
  <si>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</si>
  <si>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</si>
  <si>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</si>
  <si>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</si>
  <si>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</si>
  <si>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</si>
  <si>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</si>
  <si>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</si>
  <si>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</si>
  <si>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</si>
  <si>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</si>
  <si>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</si>
  <si>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</si>
  <si>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</si>
  <si>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</si>
  <si>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</si>
  <si>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</si>
  <si>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</si>
  <si>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</si>
  <si>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</si>
  <si>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</si>
  <si>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</si>
  <si>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</si>
  <si>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</si>
  <si>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</si>
  <si>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</si>
  <si>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</si>
  <si>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</si>
  <si>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</si>
  <si>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</si>
  <si>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</si>
  <si>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</si>
  <si>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</si>
  <si>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</si>
  <si>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</si>
  <si>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</si>
  <si>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</si>
  <si>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</si>
  <si>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</si>
  <si>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</si>
  <si>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</si>
  <si>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</si>
  <si>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</si>
  <si>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</si>
  <si>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</si>
  <si>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</si>
  <si>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</si>
  <si>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</si>
  <si>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</si>
  <si>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</si>
  <si>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</si>
  <si>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</si>
  <si>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</si>
  <si>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</si>
  <si>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</si>
  <si>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</si>
  <si>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</si>
  <si>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</si>
  <si>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</si>
  <si>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</si>
  <si>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</si>
  <si>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</si>
  <si>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</si>
  <si>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</si>
  <si>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</si>
  <si>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</si>
  <si>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</si>
  <si>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</si>
  <si>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</si>
  <si>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</si>
  <si>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</si>
  <si>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</si>
  <si>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</si>
  <si>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</si>
  <si>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</si>
  <si>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</si>
  <si>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</si>
  <si>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</si>
  <si>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</si>
  <si>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</si>
  <si>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</si>
  <si>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</si>
  <si>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</si>
  <si>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</si>
  <si>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</si>
  <si>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</si>
  <si>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</si>
  <si>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</si>
  <si>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</si>
  <si>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</si>
  <si>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</si>
  <si>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</si>
  <si>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</si>
  <si>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</si>
  <si>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</si>
  <si>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</si>
  <si>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</si>
  <si>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</si>
  <si>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</si>
  <si>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</si>
  <si>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</si>
  <si>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</si>
  <si>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</si>
  <si>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</si>
  <si>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</si>
  <si>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</si>
  <si>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</si>
  <si>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</si>
  <si>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</si>
  <si>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</si>
  <si>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</si>
  <si>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</si>
  <si>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</si>
  <si>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</si>
  <si>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</si>
  <si>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</si>
  <si>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</si>
  <si>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</si>
  <si>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</si>
  <si>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</si>
  <si>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</si>
  <si>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</si>
  <si>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</si>
  <si>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</si>
  <si>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</si>
  <si>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</si>
  <si>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</si>
  <si>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</si>
  <si>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</si>
  <si>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</si>
  <si>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</si>
  <si>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</si>
  <si>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</si>
  <si>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</si>
  <si>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</si>
  <si>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</si>
  <si>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</si>
  <si>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</si>
  <si>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</si>
  <si>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</si>
  <si>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</si>
  <si>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</si>
  <si>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</si>
  <si>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</si>
  <si>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</si>
  <si>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</si>
  <si>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</si>
  <si>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</si>
  <si>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</si>
  <si>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</si>
  <si>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</si>
  <si>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</si>
  <si>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</si>
  <si>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</si>
  <si>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</si>
  <si>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</si>
  <si>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</si>
  <si>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</si>
  <si>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</si>
  <si>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</si>
  <si>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</si>
  <si>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</si>
  <si>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</si>
  <si>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</si>
  <si>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</si>
  <si>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</si>
  <si>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</si>
  <si>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</si>
  <si>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</si>
  <si>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</si>
  <si>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</si>
  <si>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</si>
  <si>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</si>
  <si>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</si>
  <si>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</si>
  <si>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</si>
  <si>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</si>
  <si>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</si>
  <si>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</si>
  <si>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</si>
  <si>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</si>
  <si>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</si>
  <si>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</si>
  <si>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</si>
  <si>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</si>
  <si>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</si>
  <si>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</si>
  <si>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</si>
  <si>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</si>
  <si>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</si>
  <si>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</si>
  <si>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</si>
  <si>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</si>
  <si>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</si>
  <si>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</si>
  <si>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</si>
  <si>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</si>
  <si>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</si>
  <si>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</si>
  <si>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</si>
  <si>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</si>
  <si>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</si>
  <si>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</si>
  <si>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</si>
  <si>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</si>
  <si>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</si>
  <si>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</si>
  <si>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</si>
  <si>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</si>
  <si>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</si>
  <si>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</si>
  <si>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</si>
  <si>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</si>
  <si>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</si>
  <si>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</si>
  <si>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</si>
  <si>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</si>
  <si>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</si>
  <si>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</si>
  <si>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</si>
  <si>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</si>
  <si>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</si>
  <si>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</si>
  <si>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</si>
  <si>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</si>
  <si>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</si>
  <si>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</si>
  <si>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</si>
  <si>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</si>
  <si>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</si>
  <si>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</si>
  <si>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</si>
  <si>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</si>
  <si>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</si>
  <si>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</si>
  <si>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</si>
  <si>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</si>
  <si>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</si>
  <si>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</si>
  <si>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</si>
  <si>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</si>
  <si>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</si>
  <si>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</si>
  <si>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</si>
  <si>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</si>
  <si>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</si>
  <si>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</si>
  <si>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</si>
  <si>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</si>
  <si>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</si>
  <si>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</si>
  <si>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</si>
  <si>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</si>
  <si>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</si>
  <si>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</si>
  <si>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</si>
  <si>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</si>
  <si>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</si>
  <si>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</si>
  <si>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</si>
  <si>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</si>
  <si>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</si>
  <si>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</si>
  <si>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</si>
  <si>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</si>
  <si>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</si>
  <si>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</si>
  <si>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</si>
  <si>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</si>
  <si>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</si>
  <si>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</si>
  <si>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</si>
  <si>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</si>
  <si>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</si>
  <si>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</si>
  <si>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</si>
  <si>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</si>
  <si>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</si>
  <si>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</si>
  <si>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</si>
  <si>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</si>
  <si>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</si>
  <si>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</si>
  <si>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</si>
  <si>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</si>
  <si>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</si>
  <si>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</si>
  <si>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</si>
  <si>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</si>
  <si>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</si>
  <si>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</si>
  <si>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</si>
  <si>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</si>
  <si>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</si>
  <si>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</si>
  <si>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</si>
  <si>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</si>
  <si>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</si>
  <si>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</si>
  <si>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</si>
  <si>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</si>
  <si>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</si>
  <si>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</si>
  <si>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</si>
  <si>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</si>
  <si>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</si>
  <si>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</si>
  <si>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</si>
  <si>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</si>
  <si>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</si>
  <si>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</si>
  <si>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</si>
  <si>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</si>
  <si>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</si>
  <si>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</si>
  <si>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</si>
  <si>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</si>
  <si>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</si>
  <si>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</si>
  <si>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</si>
  <si>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</si>
  <si>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</si>
  <si>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</si>
  <si>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</si>
  <si>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</si>
  <si>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</si>
  <si>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</si>
  <si>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</si>
  <si>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</si>
  <si>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</si>
  <si>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</si>
  <si>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</si>
  <si>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</si>
  <si>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</si>
  <si>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</si>
  <si>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</si>
  <si>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</si>
  <si>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</si>
  <si>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</si>
  <si>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</si>
  <si>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</si>
  <si>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</si>
  <si>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</si>
  <si>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</si>
  <si>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</si>
  <si>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</si>
  <si>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</si>
  <si>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</si>
  <si>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</si>
  <si>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</si>
  <si>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</si>
  <si>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</si>
  <si>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</si>
  <si>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</si>
  <si>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</si>
  <si>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</si>
  <si>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</si>
  <si>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</si>
  <si>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</si>
  <si>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</si>
  <si>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</si>
  <si>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</si>
  <si>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</si>
  <si>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</si>
  <si>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</si>
  <si>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</si>
  <si>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</si>
  <si>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</si>
  <si>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</si>
  <si>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</si>
  <si>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</si>
  <si>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</si>
  <si>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</si>
  <si>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</si>
  <si>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</si>
  <si>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</si>
  <si>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</si>
  <si>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</si>
  <si>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</si>
  <si>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</si>
  <si>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</si>
  <si>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</si>
  <si>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</si>
  <si>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</si>
  <si>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</si>
  <si>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</si>
  <si>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</si>
  <si>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</si>
  <si>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</si>
  <si>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</si>
  <si>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</si>
  <si>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</si>
  <si>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</si>
  <si>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</si>
  <si>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</si>
  <si>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</si>
  <si>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</si>
  <si>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</si>
  <si>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</si>
  <si>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</si>
  <si>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</si>
  <si>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</si>
  <si>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</si>
  <si>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</si>
  <si>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</si>
  <si>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</si>
  <si>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</si>
  <si>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</si>
  <si>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</si>
  <si>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</si>
  <si>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</si>
  <si>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</si>
  <si>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</si>
  <si>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</si>
  <si>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</si>
  <si>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</si>
  <si>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</si>
  <si>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</si>
  <si>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</si>
  <si>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</si>
  <si>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</si>
  <si>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</si>
  <si>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</si>
  <si>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</si>
  <si>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</si>
  <si>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</si>
  <si>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</si>
  <si>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</si>
  <si>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</si>
  <si>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</si>
  <si>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</si>
  <si>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</si>
  <si>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</si>
  <si>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</si>
  <si>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</si>
  <si>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</si>
  <si>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</si>
  <si>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</si>
  <si>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</si>
  <si>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</si>
  <si>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</si>
  <si>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</si>
  <si>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</si>
  <si>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</si>
  <si>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</si>
  <si>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</si>
  <si>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</si>
  <si>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</si>
  <si>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</si>
  <si>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</si>
  <si>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</si>
  <si>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</si>
  <si>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</si>
  <si>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</si>
  <si>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</si>
  <si>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</si>
  <si>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</si>
  <si>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</si>
  <si>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</si>
  <si>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</si>
  <si>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</si>
  <si>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</si>
  <si>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</si>
  <si>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</si>
  <si>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</si>
  <si>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</si>
  <si>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</si>
  <si>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</si>
  <si>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</si>
  <si>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</si>
  <si>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</si>
  <si>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</si>
  <si>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</si>
  <si>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</si>
  <si>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</si>
  <si>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</si>
  <si>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</si>
  <si>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</si>
  <si>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</si>
  <si>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</si>
  <si>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</si>
  <si>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</si>
  <si>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</si>
  <si>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</si>
  <si>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</si>
  <si>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</si>
  <si>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</si>
  <si>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</si>
  <si>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</si>
  <si>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</si>
  <si>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</si>
  <si>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</si>
  <si>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</si>
  <si>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</si>
  <si>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</si>
  <si>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</si>
  <si>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</si>
  <si>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</si>
  <si>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</si>
  <si>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</si>
  <si>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</si>
  <si>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</si>
  <si>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</si>
  <si>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</si>
  <si>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</si>
  <si>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</si>
  <si>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</si>
  <si>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</si>
  <si>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</si>
  <si>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</si>
  <si>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</si>
  <si>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</si>
  <si>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</si>
  <si>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</si>
  <si>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</si>
  <si>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</si>
  <si>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</si>
  <si>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</si>
  <si>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</si>
  <si>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</si>
  <si>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</si>
  <si>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</si>
  <si>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</si>
  <si>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</si>
  <si>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</si>
  <si>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</si>
  <si>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</si>
  <si>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</si>
  <si>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</si>
  <si>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</si>
  <si>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</si>
  <si>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</si>
  <si>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</si>
  <si>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</si>
  <si>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</si>
  <si>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</si>
  <si>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</si>
  <si>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</si>
  <si>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</si>
  <si>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</si>
  <si>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</si>
  <si>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</si>
  <si>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</si>
  <si>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</si>
  <si>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</si>
  <si>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</si>
  <si>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</si>
  <si>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</si>
  <si>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</si>
  <si>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</si>
  <si>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</si>
  <si>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</si>
  <si>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</si>
  <si>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</si>
  <si>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</si>
  <si>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</si>
  <si>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</si>
  <si>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</si>
  <si>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</si>
  <si>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</si>
  <si>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</si>
  <si>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</si>
  <si>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</si>
  <si>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</si>
  <si>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</si>
  <si>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</si>
  <si>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</si>
  <si>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</si>
  <si>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</si>
  <si>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</si>
  <si>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</si>
  <si>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</si>
  <si>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</si>
  <si>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</si>
  <si>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</si>
  <si>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</si>
  <si>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</si>
  <si>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</si>
  <si>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</si>
  <si>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</si>
  <si>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</si>
  <si>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</si>
  <si>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</si>
  <si>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</si>
  <si>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</si>
  <si>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</si>
  <si>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</si>
  <si>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</si>
  <si>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</si>
  <si>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</si>
  <si>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</si>
  <si>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</si>
  <si>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</si>
  <si>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</si>
  <si>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</si>
  <si>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</si>
  <si>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</si>
  <si>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</si>
  <si>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</si>
  <si>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</si>
  <si>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</si>
  <si>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</si>
  <si>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</si>
  <si>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</si>
  <si>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</si>
  <si>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</si>
  <si>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</si>
  <si>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</si>
  <si>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</si>
  <si>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</si>
  <si>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</si>
  <si>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</si>
  <si>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</si>
  <si>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</si>
  <si>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</si>
  <si>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</si>
  <si>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</si>
  <si>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</si>
  <si>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</si>
  <si>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</si>
  <si>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</si>
  <si>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</si>
  <si>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</si>
  <si>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</si>
  <si>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</si>
  <si>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</si>
  <si>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</si>
  <si>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</si>
  <si>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</si>
  <si>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</si>
  <si>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</si>
  <si>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</si>
  <si>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</si>
  <si>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</si>
  <si>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</si>
  <si>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</si>
  <si>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</si>
  <si>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</si>
  <si>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</si>
  <si>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</si>
  <si>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</si>
  <si>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</si>
  <si>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</si>
  <si>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</si>
  <si>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</si>
  <si>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</si>
  <si>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</si>
  <si>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</si>
  <si>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</si>
  <si>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</si>
  <si>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</si>
  <si>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</si>
  <si>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</si>
  <si>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</si>
  <si>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</si>
  <si>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</si>
  <si>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</si>
  <si>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</si>
  <si>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</si>
  <si>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</si>
  <si>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</si>
  <si>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</si>
  <si>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</si>
  <si>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</si>
  <si>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</si>
  <si>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</si>
  <si>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</si>
  <si>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</si>
  <si>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</si>
  <si>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</si>
  <si>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</si>
  <si>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</si>
  <si>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</si>
  <si>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</si>
  <si>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</si>
  <si>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</si>
  <si>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</si>
  <si>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</si>
  <si>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</si>
  <si>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</si>
  <si>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</si>
  <si>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</si>
  <si>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</si>
  <si>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</si>
  <si>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</si>
  <si>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</si>
  <si>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</si>
  <si>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</si>
  <si>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</si>
  <si>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</si>
  <si>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</si>
  <si>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</si>
  <si>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</si>
  <si>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</si>
  <si>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</si>
  <si>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</si>
  <si>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</si>
  <si>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</si>
  <si>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</si>
  <si>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</si>
  <si>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</si>
  <si>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</si>
  <si>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</si>
  <si>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</si>
  <si>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</si>
  <si>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</si>
  <si>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</si>
  <si>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</si>
  <si>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</si>
  <si>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</si>
  <si>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</si>
  <si>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</si>
  <si>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</si>
  <si>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</si>
  <si>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</si>
  <si>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</si>
  <si>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</si>
  <si>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</si>
  <si>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</si>
  <si>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</si>
  <si>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</si>
  <si>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</si>
  <si>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</si>
  <si>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</si>
  <si>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</si>
  <si>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</si>
  <si>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</si>
  <si>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</si>
  <si>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</si>
  <si>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</si>
  <si>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</si>
  <si>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</si>
  <si>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</si>
  <si>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</si>
  <si>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</si>
  <si>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</si>
  <si>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</si>
  <si>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</si>
  <si>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</si>
  <si>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</si>
  <si>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</si>
  <si>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</si>
  <si>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</si>
  <si>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</si>
  <si>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</si>
  <si>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</si>
  <si>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</si>
  <si>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</si>
  <si>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</si>
  <si>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</si>
  <si>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</si>
  <si>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</si>
  <si>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</si>
  <si>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</si>
  <si>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</si>
  <si>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</si>
  <si>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</si>
  <si>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</si>
  <si>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</si>
  <si>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</si>
  <si>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</si>
  <si>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</si>
  <si>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</si>
  <si>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</si>
  <si>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</si>
  <si>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</si>
  <si>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</si>
  <si>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</si>
  <si>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</si>
  <si>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</si>
  <si>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</si>
  <si>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</si>
  <si>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</si>
  <si>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</si>
  <si>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</si>
  <si>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</si>
  <si>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</si>
  <si>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</si>
  <si>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</si>
  <si>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</si>
  <si>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</si>
  <si>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</si>
  <si>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</si>
  <si>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</si>
  <si>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</si>
  <si>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</si>
  <si>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</si>
  <si>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</si>
  <si>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</si>
  <si>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</si>
  <si>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</si>
  <si>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</si>
  <si>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</si>
  <si>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</si>
  <si>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</si>
  <si>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</si>
  <si>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</si>
  <si>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</si>
  <si>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</si>
  <si>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</si>
  <si>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</si>
  <si>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</si>
  <si>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</si>
  <si>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</si>
  <si>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</si>
  <si>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</si>
  <si>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</si>
  <si>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</si>
  <si>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</si>
  <si>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</si>
  <si>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</si>
  <si>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</si>
  <si>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</si>
  <si>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</si>
  <si>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</si>
  <si>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</si>
  <si>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</si>
  <si>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</si>
  <si>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</si>
  <si>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</si>
  <si>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</si>
  <si>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</si>
  <si>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</si>
  <si>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</si>
  <si>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</si>
  <si>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</si>
  <si>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</si>
  <si>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</si>
  <si>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</si>
  <si>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</si>
  <si>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</si>
  <si>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</si>
  <si>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</si>
  <si>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</si>
  <si>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</si>
  <si>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</si>
  <si>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</si>
  <si>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</si>
  <si>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</si>
  <si>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</si>
  <si>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</si>
  <si>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</si>
  <si>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</si>
  <si>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</si>
  <si>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</si>
  <si>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</si>
  <si>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</si>
  <si>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</si>
  <si>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</si>
  <si>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</si>
  <si>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</si>
  <si>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</si>
  <si>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</si>
  <si>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</si>
  <si>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</si>
  <si>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</si>
  <si>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</si>
  <si>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</si>
  <si>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</si>
  <si>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</si>
  <si>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</si>
  <si>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</si>
  <si>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</si>
  <si>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</si>
  <si>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</si>
  <si>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</si>
  <si>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</si>
  <si>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</si>
  <si>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</si>
  <si>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</si>
  <si>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</si>
  <si>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</si>
  <si>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</si>
  <si>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</si>
  <si>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</si>
  <si>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</si>
  <si>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</si>
  <si>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</si>
  <si>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</si>
  <si>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</si>
  <si>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</si>
  <si>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</si>
  <si>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</si>
  <si>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</si>
  <si>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</si>
  <si>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</si>
  <si>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</si>
  <si>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</si>
  <si>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</si>
  <si>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</si>
  <si>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</si>
  <si>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</si>
  <si>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</si>
  <si>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</si>
  <si>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</si>
  <si>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</si>
  <si>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</si>
  <si>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</si>
  <si>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</si>
  <si>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</si>
  <si>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</si>
  <si>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</si>
  <si>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</si>
  <si>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</si>
  <si>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</si>
  <si>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</si>
  <si>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</si>
  <si>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</si>
  <si>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</si>
  <si>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</si>
  <si>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</si>
  <si>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</si>
  <si>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</si>
  <si>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</si>
  <si>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</si>
  <si>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</si>
  <si>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</si>
  <si>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</si>
  <si>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</si>
  <si>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</si>
  <si>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</si>
  <si>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</si>
  <si>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</si>
  <si>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</si>
  <si>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</si>
  <si>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</si>
  <si>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</si>
  <si>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</si>
  <si>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</si>
  <si>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</si>
  <si>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</si>
  <si>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</si>
  <si>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</si>
  <si>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</si>
  <si>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</si>
  <si>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</si>
  <si>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</si>
  <si>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</si>
  <si>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</si>
  <si>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</si>
  <si>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</si>
  <si>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</si>
  <si>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</si>
  <si>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</si>
  <si>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</si>
  <si>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</si>
  <si>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</si>
  <si>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</si>
  <si>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</si>
  <si>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</si>
  <si>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</si>
  <si>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</si>
  <si>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</si>
  <si>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</si>
  <si>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</si>
  <si>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</si>
  <si>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</si>
  <si>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</si>
  <si>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</si>
  <si>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</si>
  <si>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</si>
  <si>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</si>
  <si>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</si>
  <si>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</si>
  <si>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</si>
  <si>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</si>
  <si>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</si>
  <si>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</si>
  <si>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</si>
  <si>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</si>
  <si>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</si>
  <si>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</si>
  <si>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</si>
  <si>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</si>
  <si>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</si>
  <si>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</si>
  <si>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</si>
  <si>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</si>
  <si>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</si>
  <si>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</si>
  <si>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</si>
  <si>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</si>
  <si>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</si>
  <si>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</si>
  <si>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</si>
  <si>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</si>
  <si>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</si>
  <si>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</si>
  <si>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</si>
  <si>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</si>
  <si>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</si>
  <si>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</si>
  <si>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</si>
  <si>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</si>
  <si>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</si>
  <si>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</si>
  <si>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</si>
  <si>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</si>
  <si>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</si>
  <si>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</si>
  <si>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</si>
  <si>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</si>
  <si>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</si>
  <si>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</si>
  <si>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</si>
  <si>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</si>
  <si>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</si>
  <si>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</si>
  <si>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</si>
  <si>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</si>
  <si>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</si>
  <si>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</si>
  <si>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</si>
  <si>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</si>
  <si>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</si>
  <si>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</si>
  <si>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</si>
  <si>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</si>
  <si>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</si>
  <si>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</si>
  <si>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</si>
  <si>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</si>
  <si>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</si>
  <si>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</si>
  <si>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</si>
  <si>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</si>
  <si>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</si>
  <si>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</si>
  <si>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</si>
  <si>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</si>
  <si>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</si>
  <si>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</si>
  <si>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</si>
  <si>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</si>
  <si>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</si>
  <si>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</si>
  <si>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</si>
  <si>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</si>
  <si>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</si>
  <si>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</si>
  <si>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</si>
  <si>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</si>
  <si>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</si>
  <si>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</si>
  <si>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</si>
  <si>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</si>
  <si>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</si>
  <si>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</si>
  <si>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</si>
  <si>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</si>
  <si>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</si>
  <si>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</si>
  <si>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</si>
  <si>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</si>
  <si>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</si>
  <si>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</si>
  <si>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</si>
  <si>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</si>
  <si>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</si>
  <si>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</si>
  <si>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</si>
  <si>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</si>
  <si>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</si>
  <si>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</si>
  <si>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</si>
  <si>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</si>
  <si>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</si>
  <si>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</si>
  <si>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</si>
  <si>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</si>
  <si>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</si>
  <si>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</si>
  <si>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</si>
  <si>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</si>
  <si>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</si>
  <si>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</si>
  <si>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</si>
  <si>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</si>
  <si>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</si>
  <si>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</si>
  <si>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</si>
  <si>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</si>
  <si>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</si>
  <si>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</si>
  <si>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</si>
  <si>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</si>
  <si>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</si>
  <si>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</si>
  <si>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</si>
  <si>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</si>
  <si>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</si>
  <si>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</si>
  <si>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</si>
  <si>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</si>
  <si>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</si>
  <si>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</si>
  <si>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</si>
  <si>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</si>
  <si>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</si>
  <si>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</si>
  <si>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</si>
  <si>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</si>
  <si>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</si>
  <si>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</si>
  <si>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</si>
  <si>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</si>
  <si>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</si>
  <si>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</si>
  <si>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</si>
  <si>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</si>
  <si>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</si>
  <si>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</si>
  <si>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</si>
  <si>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</si>
  <si>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</si>
  <si>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</si>
  <si>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</si>
  <si>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</si>
  <si>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</si>
  <si>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</si>
  <si>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</si>
  <si>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</si>
  <si>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</si>
  <si>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</si>
  <si>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</si>
  <si>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</si>
  <si>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</si>
  <si>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</si>
  <si>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</si>
  <si>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</si>
  <si>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</si>
  <si>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</si>
  <si>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</si>
  <si>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</si>
  <si>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</si>
  <si>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</si>
  <si>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</si>
  <si>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</si>
  <si>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</si>
  <si>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</si>
  <si>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</si>
  <si>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</si>
  <si>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</si>
  <si>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</si>
  <si>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</si>
  <si>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</si>
  <si>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</si>
  <si>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</si>
  <si>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</si>
  <si>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</si>
  <si>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</si>
  <si>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</si>
  <si>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</si>
  <si>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</si>
  <si>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</si>
  <si>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</si>
  <si>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</si>
  <si>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</si>
  <si>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</si>
  <si>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</si>
  <si>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</si>
  <si>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</si>
  <si>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</si>
  <si>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</si>
  <si>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</si>
  <si>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</si>
  <si>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</si>
  <si>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</si>
  <si>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</si>
  <si>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</si>
  <si>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</si>
  <si>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</si>
  <si>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</si>
  <si>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</si>
  <si>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</si>
  <si>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</si>
  <si>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</si>
  <si>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</si>
  <si>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</si>
  <si>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</si>
  <si>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</si>
  <si>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</si>
  <si>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</si>
  <si>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</si>
  <si>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</si>
  <si>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</si>
  <si>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</si>
  <si>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</si>
  <si>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</si>
  <si>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</si>
  <si>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</si>
  <si>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</si>
  <si>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</si>
  <si>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</si>
  <si>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</si>
  <si>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</si>
  <si>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</si>
  <si>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</si>
  <si>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</si>
  <si>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</si>
  <si>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</si>
  <si>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</si>
  <si>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</si>
  <si>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</si>
  <si>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</si>
  <si>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</si>
  <si>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</si>
  <si>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</si>
  <si>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</si>
  <si>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</si>
  <si>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</si>
  <si>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</si>
  <si>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</si>
  <si>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</si>
  <si>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</si>
  <si>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</si>
  <si>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</si>
  <si>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</si>
  <si>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</si>
  <si>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</si>
  <si>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</si>
  <si>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</si>
  <si>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</si>
  <si>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</si>
  <si>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</si>
  <si>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</si>
  <si>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</si>
  <si>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</si>
  <si>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</si>
  <si>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</si>
  <si>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</si>
  <si>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</si>
  <si>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</si>
  <si>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</si>
  <si>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</si>
  <si>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</si>
  <si>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</si>
  <si>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</si>
  <si>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</si>
  <si>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</si>
  <si>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</si>
  <si>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</si>
  <si>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</si>
  <si>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</si>
  <si>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</si>
  <si>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</si>
  <si>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</si>
  <si>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</si>
  <si>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</si>
  <si>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</si>
  <si>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</si>
  <si>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</si>
  <si>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</si>
  <si>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</si>
  <si>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</si>
  <si>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</si>
  <si>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</si>
  <si>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</si>
  <si>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</si>
  <si>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</si>
  <si>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</si>
  <si>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</si>
  <si>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</si>
  <si>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</si>
  <si>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</si>
  <si>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</si>
  <si>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</si>
  <si>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</si>
  <si>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</si>
  <si>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</si>
  <si>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</si>
  <si>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</si>
  <si>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</si>
  <si>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</si>
  <si>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</si>
  <si>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</si>
  <si>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</si>
  <si>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</si>
  <si>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</si>
  <si>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</si>
  <si>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</si>
  <si>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</si>
  <si>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</si>
  <si>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</si>
  <si>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</si>
  <si>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</si>
  <si>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</si>
  <si>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</si>
  <si>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</si>
  <si>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</si>
  <si>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</si>
  <si>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</si>
  <si>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</si>
  <si>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</si>
  <si>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</si>
  <si>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</si>
  <si>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</si>
  <si>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</si>
  <si>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</si>
  <si>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</si>
  <si>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</si>
  <si>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</si>
  <si>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</si>
  <si>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</si>
  <si>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</si>
  <si>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</si>
  <si>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</si>
  <si>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</si>
  <si>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</si>
  <si>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</si>
  <si>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</si>
  <si>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</si>
  <si>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</si>
  <si>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</si>
  <si>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</si>
  <si>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</si>
  <si>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</si>
  <si>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</si>
  <si>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</si>
  <si>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</si>
  <si>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</si>
  <si>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</si>
  <si>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</si>
  <si>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</si>
  <si>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</si>
  <si>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</si>
  <si>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</si>
  <si>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</si>
  <si>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</si>
  <si>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</si>
  <si>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</si>
  <si>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</si>
  <si>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</si>
  <si>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</si>
  <si>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</si>
  <si>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</si>
  <si>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</si>
  <si>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</si>
  <si>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</si>
  <si>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</si>
  <si>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</si>
  <si>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</si>
  <si>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</si>
  <si>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</si>
  <si>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</si>
  <si>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</si>
  <si>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</si>
  <si>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</si>
  <si>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</si>
  <si>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</si>
  <si>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</si>
  <si>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</si>
  <si>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</si>
  <si>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</si>
  <si>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</si>
  <si>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</si>
  <si>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</si>
  <si>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</si>
  <si>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</si>
  <si>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</si>
  <si>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</si>
  <si>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</si>
  <si>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</si>
  <si>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</si>
  <si>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</si>
  <si>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</si>
  <si>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</si>
  <si>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</si>
  <si>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</si>
  <si>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</si>
  <si>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</si>
  <si>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</si>
  <si>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</si>
  <si>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</si>
  <si>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</si>
  <si>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</si>
  <si>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</si>
  <si>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</si>
  <si>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</si>
  <si>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</si>
  <si>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</si>
  <si>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</si>
  <si>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</si>
  <si>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</si>
  <si>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</si>
  <si>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</si>
  <si>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</si>
  <si>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</si>
  <si>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</si>
  <si>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</si>
  <si>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</si>
  <si>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</si>
  <si>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</si>
  <si>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</si>
  <si>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</si>
  <si>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</si>
  <si>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</si>
  <si>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</si>
  <si>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</si>
  <si>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</si>
  <si>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</si>
  <si>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</si>
  <si>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</si>
  <si>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</si>
  <si>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</si>
  <si>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</si>
  <si>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</si>
  <si>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</si>
  <si>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</si>
  <si>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</si>
  <si>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</si>
  <si>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</si>
  <si>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</si>
  <si>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</si>
  <si>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</si>
  <si>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</si>
  <si>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</si>
  <si>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</si>
  <si>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</si>
  <si>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</si>
  <si>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</si>
  <si>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</si>
  <si>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</si>
  <si>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</si>
  <si>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</si>
  <si>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</si>
  <si>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</si>
  <si>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</si>
  <si>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</si>
  <si>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</si>
  <si>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</si>
  <si>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</si>
  <si>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</si>
  <si>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</si>
  <si>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</si>
  <si>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</si>
  <si>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</si>
  <si>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</si>
  <si>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</si>
  <si>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</si>
  <si>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</si>
  <si>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</si>
  <si>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</si>
  <si>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</si>
  <si>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</si>
  <si>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</si>
  <si>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</si>
  <si>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</si>
  <si>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</si>
  <si>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</si>
  <si>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</si>
  <si>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</si>
  <si>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</si>
  <si>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</si>
  <si>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</si>
  <si>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</si>
  <si>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</si>
  <si>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</si>
  <si>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</si>
  <si>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</si>
  <si>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</si>
  <si>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</si>
  <si>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</si>
  <si>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</si>
  <si>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</si>
  <si>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</si>
  <si>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</si>
  <si>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</si>
  <si>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</si>
  <si>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</si>
  <si>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</si>
  <si>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</si>
  <si>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</si>
  <si>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</si>
  <si>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</si>
  <si>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</si>
  <si>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</si>
  <si>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</si>
  <si>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</si>
  <si>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</si>
  <si>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</si>
  <si>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</si>
  <si>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</si>
  <si>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</si>
  <si>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</si>
  <si>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</si>
  <si>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</si>
  <si>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</si>
  <si>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</si>
  <si>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</si>
  <si>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</si>
  <si>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</si>
  <si>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</si>
  <si>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</si>
  <si>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</si>
  <si>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</si>
  <si>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</si>
  <si>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</si>
  <si>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</si>
  <si>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</si>
  <si>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</si>
  <si>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</si>
  <si>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</si>
  <si>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</si>
  <si>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</si>
  <si>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</si>
  <si>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</si>
  <si>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</si>
  <si>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</si>
  <si>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</si>
  <si>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</si>
  <si>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</si>
  <si>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</si>
  <si>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</si>
  <si>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</si>
  <si>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</si>
  <si>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</si>
  <si>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</si>
  <si>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</si>
  <si>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</si>
  <si>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</si>
  <si>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</si>
  <si>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</si>
  <si>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</si>
  <si>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</si>
  <si>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</si>
  <si>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</si>
  <si>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</si>
  <si>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</si>
  <si>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</si>
  <si>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</si>
  <si>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</si>
  <si>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</si>
  <si>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</si>
  <si>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</si>
  <si>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</si>
  <si>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</si>
  <si>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</si>
  <si>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</si>
  <si>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</si>
  <si>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</si>
  <si>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</si>
  <si>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</si>
  <si>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</si>
  <si>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</si>
  <si>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</si>
  <si>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</si>
  <si>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</si>
  <si>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</si>
  <si>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</si>
  <si>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</si>
  <si>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</si>
  <si>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</si>
  <si>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</si>
  <si>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</si>
  <si>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</si>
  <si>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</si>
  <si>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</si>
  <si>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</si>
  <si>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</si>
  <si>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</si>
  <si>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</si>
  <si>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</si>
  <si>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</si>
  <si>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</si>
  <si>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</si>
  <si>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</si>
  <si>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</si>
  <si>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</si>
  <si>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</si>
  <si>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</si>
  <si>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</si>
  <si>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</si>
  <si>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</si>
  <si>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</si>
  <si>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</si>
  <si>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</si>
  <si>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</si>
  <si>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</si>
  <si>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</si>
  <si>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</si>
  <si>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</si>
  <si>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</si>
  <si>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</si>
  <si>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</si>
  <si>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</si>
  <si>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</si>
  <si>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</si>
  <si>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</si>
  <si>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</si>
  <si>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</si>
  <si>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</si>
  <si>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</si>
  <si>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</si>
  <si>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</si>
  <si>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</si>
  <si>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</si>
  <si>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</si>
  <si>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</si>
  <si>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</si>
  <si>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</si>
  <si>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</si>
  <si>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</si>
  <si>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</si>
  <si>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</si>
  <si>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</si>
  <si>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</si>
  <si>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</si>
  <si>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</si>
  <si>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</si>
  <si>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</si>
  <si>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</si>
  <si>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</si>
  <si>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</si>
  <si>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</si>
  <si>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</si>
  <si>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</si>
  <si>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</si>
  <si>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</si>
  <si>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</si>
  <si>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</si>
  <si>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</si>
  <si>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</si>
  <si>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</si>
  <si>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</si>
  <si>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</si>
  <si>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</si>
  <si>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</si>
  <si>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</si>
  <si>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</si>
  <si>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</si>
  <si>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</si>
  <si>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</si>
  <si>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</si>
  <si>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</si>
  <si>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</si>
  <si>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</si>
  <si>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</si>
  <si>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</si>
  <si>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</si>
  <si>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</si>
  <si>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</si>
  <si>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</si>
  <si>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</si>
  <si>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</si>
  <si>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</si>
  <si>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</si>
  <si>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</si>
  <si>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</si>
  <si>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</si>
  <si>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</si>
  <si>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</si>
  <si>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</si>
  <si>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</si>
  <si>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</si>
  <si>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</si>
  <si>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</si>
  <si>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</si>
  <si>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</si>
  <si>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</si>
  <si>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</si>
  <si>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</si>
  <si>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</si>
  <si>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</si>
  <si>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</si>
  <si>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</si>
  <si>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</si>
  <si>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</si>
  <si>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</si>
  <si>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</si>
  <si>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</si>
  <si>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</si>
  <si>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</si>
  <si>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</si>
  <si>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</si>
  <si>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</si>
  <si>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</si>
  <si>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</si>
  <si>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</si>
  <si>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</si>
  <si>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</si>
  <si>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</si>
  <si>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</si>
  <si>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</si>
  <si>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</si>
  <si>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</si>
  <si>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</si>
  <si>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</si>
  <si>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</si>
  <si>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</si>
  <si>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</si>
  <si>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</si>
  <si>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</si>
  <si>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</si>
  <si>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</si>
  <si>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</si>
  <si>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</si>
  <si>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</si>
  <si>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</si>
  <si>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</si>
  <si>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</si>
  <si>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</si>
  <si>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</si>
  <si>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</si>
  <si>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</si>
  <si>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</si>
  <si>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</si>
  <si>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</si>
  <si>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</si>
  <si>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</si>
  <si>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</si>
  <si>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</si>
  <si>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</si>
  <si>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</si>
  <si>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</si>
  <si>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</si>
  <si>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</si>
  <si>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</si>
  <si>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</si>
  <si>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</si>
  <si>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</si>
  <si>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</si>
  <si>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</si>
  <si>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</si>
  <si>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</si>
  <si>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</si>
  <si>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</si>
  <si>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</si>
  <si>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</si>
  <si>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</si>
  <si>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</si>
  <si>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</si>
  <si>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</si>
  <si>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</si>
  <si>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</si>
  <si>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</si>
  <si>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</si>
  <si>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</si>
  <si>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</si>
  <si>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</si>
  <si>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</si>
  <si>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</si>
  <si>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</si>
  <si>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</si>
  <si>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</si>
  <si>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</si>
  <si>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</si>
  <si>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</si>
  <si>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</si>
  <si>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</si>
  <si>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</si>
  <si>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</si>
  <si>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</si>
  <si>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</si>
  <si>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</si>
  <si>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</si>
  <si>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</si>
  <si>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</si>
  <si>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</si>
  <si>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</si>
  <si>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</si>
  <si>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</si>
  <si>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</si>
  <si>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</si>
  <si>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</si>
  <si>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</si>
  <si>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</si>
  <si>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</si>
  <si>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</si>
  <si>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</si>
  <si>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</si>
  <si>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</si>
  <si>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</si>
  <si>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</si>
  <si>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</si>
  <si>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</si>
  <si>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</si>
  <si>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</si>
  <si>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</si>
  <si>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</si>
  <si>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</si>
  <si>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</si>
  <si>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</si>
  <si>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</si>
  <si>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</si>
  <si>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</si>
  <si>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</si>
  <si>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</si>
  <si>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</si>
  <si>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</si>
  <si>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</si>
  <si>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</si>
  <si>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</si>
  <si>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</si>
  <si>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</si>
  <si>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</si>
  <si>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</si>
  <si>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</si>
  <si>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</si>
  <si>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</si>
  <si>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</si>
  <si>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</si>
  <si>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</si>
  <si>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</si>
  <si>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</si>
  <si>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</si>
  <si>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</si>
  <si>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</si>
  <si>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</si>
  <si>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</si>
  <si>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</si>
  <si>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</si>
  <si>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</si>
  <si>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</si>
  <si>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</si>
  <si>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</si>
  <si>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</si>
  <si>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</si>
  <si>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</si>
  <si>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</si>
  <si>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</si>
  <si>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</si>
  <si>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</si>
  <si>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</si>
  <si>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</si>
  <si>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</si>
  <si>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</si>
  <si>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</si>
  <si>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</si>
  <si>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</si>
  <si>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</si>
  <si>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</si>
  <si>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</si>
  <si>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</si>
  <si>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</si>
  <si>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</si>
  <si>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</si>
  <si>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</si>
  <si>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</si>
  <si>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</si>
  <si>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</si>
  <si>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</si>
  <si>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</si>
  <si>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</si>
  <si>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</si>
  <si>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</si>
  <si>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</si>
  <si>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</si>
  <si>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</si>
  <si>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</si>
  <si>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</si>
  <si>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</si>
  <si>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</si>
  <si>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</si>
  <si>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</si>
  <si>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</si>
  <si>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</si>
  <si>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</si>
  <si>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</si>
  <si>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</si>
  <si>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</si>
  <si>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</si>
  <si>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</si>
  <si>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</si>
  <si>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</si>
  <si>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</si>
  <si>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</si>
  <si>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</si>
  <si>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</si>
  <si>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</si>
  <si>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</si>
  <si>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</si>
  <si>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</si>
  <si>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</si>
  <si>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</si>
  <si>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</si>
  <si>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</si>
  <si>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</si>
  <si>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</si>
  <si>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</si>
  <si>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</si>
  <si>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</si>
  <si>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</si>
  <si>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</si>
  <si>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</si>
  <si>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</si>
  <si>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</si>
  <si>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</si>
  <si>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</si>
  <si>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</si>
  <si>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</si>
  <si>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</si>
  <si>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</si>
  <si>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</si>
  <si>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</si>
  <si>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</si>
  <si>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</si>
  <si>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</si>
  <si>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</si>
  <si>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</si>
  <si>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</si>
  <si>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</si>
  <si>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</si>
  <si>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</si>
  <si>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</si>
  <si>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</si>
  <si>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</si>
  <si>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</si>
  <si>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</si>
  <si>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</si>
  <si>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</si>
  <si>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</si>
  <si>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</si>
  <si>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</si>
  <si>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</si>
  <si>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</si>
  <si>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</si>
  <si>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</si>
  <si>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</si>
  <si>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</si>
  <si>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</si>
  <si>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</si>
  <si>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</si>
  <si>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</si>
  <si>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</si>
  <si>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</si>
  <si>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</si>
  <si>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</si>
  <si>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</si>
  <si>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</si>
  <si>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</si>
  <si>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</si>
  <si>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</si>
  <si>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</si>
  <si>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</si>
  <si>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</si>
  <si>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</si>
  <si>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</si>
  <si>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</si>
  <si>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</si>
  <si>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</si>
  <si>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</si>
  <si>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</si>
  <si>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</si>
  <si>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</si>
  <si>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</si>
  <si>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</si>
  <si>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</si>
  <si>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</si>
  <si>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</si>
  <si>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</si>
  <si>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</si>
  <si>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</si>
  <si>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</si>
  <si>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</si>
  <si>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</si>
  <si>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</si>
  <si>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</si>
  <si>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</si>
  <si>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</si>
  <si>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</si>
  <si>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</si>
  <si>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</si>
  <si>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</si>
  <si>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</si>
  <si>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</si>
  <si>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</si>
  <si>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</si>
  <si>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</si>
  <si>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</si>
  <si>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</si>
  <si>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</si>
  <si>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</si>
  <si>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</si>
  <si>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</si>
  <si>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</si>
  <si>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</si>
  <si>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</si>
  <si>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</si>
  <si>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</si>
  <si>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</si>
  <si>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</si>
  <si>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</si>
  <si>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</si>
  <si>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</si>
  <si>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</si>
  <si>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</si>
  <si>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</si>
  <si>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</si>
  <si>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</si>
  <si>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</si>
  <si>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</si>
  <si>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</si>
  <si>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</si>
  <si>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</si>
  <si>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</si>
  <si>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</si>
  <si>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</si>
  <si>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</si>
  <si>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</si>
  <si>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</si>
  <si>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</si>
  <si>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</si>
  <si>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</si>
  <si>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</si>
  <si>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</si>
  <si>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</si>
  <si>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</si>
  <si>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</si>
  <si>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</si>
  <si>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</si>
  <si>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</si>
  <si>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</si>
  <si>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</si>
  <si>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</si>
  <si>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</si>
  <si>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</si>
  <si>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</si>
  <si>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</si>
  <si>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</si>
  <si>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</si>
  <si>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</si>
  <si>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</si>
  <si>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</si>
  <si>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</si>
  <si>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</si>
  <si>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</si>
  <si>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</si>
  <si>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</si>
  <si>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</si>
  <si>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</si>
  <si>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</si>
  <si>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</si>
  <si>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</si>
  <si>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</si>
  <si>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</si>
  <si>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</si>
  <si>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</si>
  <si>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</si>
  <si>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</si>
  <si>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</si>
  <si>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</si>
  <si>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</si>
  <si>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</si>
  <si>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</si>
  <si>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</si>
  <si>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</si>
  <si>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</si>
  <si>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</si>
  <si>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</si>
  <si>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</si>
  <si>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</si>
  <si>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</si>
  <si>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</si>
  <si>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</si>
  <si>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</si>
  <si>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</si>
  <si>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</si>
  <si>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</si>
  <si>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</si>
  <si>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</si>
  <si>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</si>
  <si>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</si>
  <si>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</si>
  <si>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</si>
  <si>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</si>
  <si>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</si>
  <si>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</si>
  <si>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</si>
  <si>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</si>
  <si>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</si>
  <si>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</si>
  <si>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</si>
  <si>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</si>
  <si>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</si>
  <si>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</si>
  <si>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</si>
  <si>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</si>
  <si>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</si>
  <si>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</si>
  <si>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</si>
  <si>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</si>
  <si>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</si>
  <si>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</si>
  <si>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</si>
  <si>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</si>
  <si>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</si>
  <si>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</si>
  <si>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</si>
  <si>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</si>
  <si>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</si>
  <si>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</si>
  <si>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</si>
  <si>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</si>
  <si>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</si>
  <si>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</si>
  <si>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</si>
  <si>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</si>
  <si>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</si>
  <si>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</si>
  <si>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</si>
  <si>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</si>
  <si>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</si>
  <si>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</si>
  <si>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</si>
  <si>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</si>
  <si>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</si>
  <si>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</si>
  <si>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</si>
  <si>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</si>
  <si>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</si>
  <si>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</si>
  <si>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</si>
  <si>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</si>
  <si>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</si>
  <si>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</si>
  <si>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</si>
  <si>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</si>
  <si>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</si>
  <si>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</si>
  <si>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</si>
  <si>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</si>
  <si>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</si>
  <si>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</si>
  <si>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</si>
  <si>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</si>
  <si>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</si>
  <si>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</si>
  <si>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</si>
  <si>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</si>
  <si>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</si>
  <si>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</si>
  <si>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</si>
  <si>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</si>
  <si>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</si>
  <si>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</si>
  <si>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</si>
  <si>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</si>
  <si>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</si>
  <si>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</si>
  <si>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</si>
  <si>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</si>
  <si>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</si>
  <si>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</si>
  <si>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</si>
  <si>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</si>
  <si>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</si>
  <si>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</si>
  <si>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</si>
  <si>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</si>
  <si>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</si>
  <si>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</si>
  <si>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</si>
  <si>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</si>
  <si>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</si>
  <si>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</si>
  <si>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</si>
  <si>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</si>
  <si>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</si>
  <si>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</si>
  <si>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</si>
  <si>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</si>
  <si>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</si>
  <si>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</si>
  <si>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</si>
  <si>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</si>
  <si>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</si>
  <si>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</si>
  <si>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</si>
  <si>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</si>
  <si>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</si>
  <si>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</si>
  <si>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</si>
  <si>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</si>
  <si>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</si>
  <si>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</si>
  <si>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</si>
  <si>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</si>
  <si>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</si>
  <si>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</si>
  <si>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</si>
  <si>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</si>
  <si>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</si>
  <si>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</si>
  <si>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</si>
  <si>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</si>
  <si>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</si>
  <si>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</si>
  <si>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</si>
  <si>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</si>
  <si>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</si>
  <si>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</si>
  <si>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</si>
  <si>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</si>
  <si>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</si>
  <si>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</si>
  <si>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</si>
  <si>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</si>
  <si>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</si>
  <si>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</si>
  <si>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</si>
  <si>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</si>
  <si>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</si>
  <si>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</si>
  <si>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</si>
  <si>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</si>
  <si>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</si>
  <si>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</si>
  <si>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</si>
  <si>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</si>
  <si>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</si>
  <si>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</si>
  <si>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</si>
  <si>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</si>
  <si>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</si>
  <si>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</si>
  <si>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</si>
  <si>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</si>
  <si>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</si>
  <si>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</si>
  <si>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</si>
  <si>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</si>
  <si>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</si>
  <si>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</si>
  <si>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</si>
  <si>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</si>
  <si>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</si>
  <si>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</si>
  <si>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</si>
  <si>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</si>
  <si>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</si>
  <si>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</si>
  <si>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</si>
  <si>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</si>
  <si>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</si>
  <si>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</si>
  <si>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</si>
  <si>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</si>
  <si>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</si>
  <si>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</si>
  <si>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</si>
  <si>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</si>
  <si>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</si>
  <si>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</si>
  <si>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</si>
  <si>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</si>
  <si>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</si>
  <si>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</si>
  <si>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</si>
  <si>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</si>
  <si>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</si>
  <si>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</si>
  <si>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</si>
  <si>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</si>
  <si>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</si>
  <si>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</si>
  <si>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</si>
  <si>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</si>
  <si>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</si>
  <si>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</si>
  <si>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</si>
  <si>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</si>
  <si>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</si>
  <si>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</si>
  <si>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</si>
  <si>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</si>
  <si>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</si>
  <si>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</si>
  <si>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</si>
  <si>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</si>
  <si>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</si>
  <si>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</si>
  <si>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</si>
  <si>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</si>
  <si>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</si>
  <si>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</si>
  <si>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</si>
  <si>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</si>
  <si>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</si>
  <si>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</si>
  <si>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</si>
  <si>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</si>
  <si>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</si>
  <si>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</si>
  <si>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</si>
  <si>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</si>
  <si>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</si>
  <si>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</si>
  <si>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</si>
  <si>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</si>
  <si>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</si>
  <si>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</si>
  <si>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</si>
  <si>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</si>
  <si>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</si>
  <si>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</si>
  <si>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</si>
  <si>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</si>
  <si>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</si>
  <si>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</si>
  <si>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</si>
  <si>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</si>
  <si>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</si>
  <si>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</si>
  <si>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</si>
  <si>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</si>
  <si>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</si>
  <si>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</si>
  <si>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</si>
  <si>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</si>
  <si>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</si>
  <si>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</si>
  <si>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</si>
  <si>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</si>
  <si>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</si>
  <si>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</si>
  <si>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</si>
  <si>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</si>
  <si>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</si>
  <si>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</si>
  <si>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</si>
  <si>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</si>
  <si>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</si>
  <si>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</si>
  <si>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</si>
  <si>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</si>
  <si>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</si>
  <si>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</si>
  <si>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</si>
  <si>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</si>
  <si>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</si>
  <si>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</si>
  <si>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</si>
  <si>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</si>
  <si>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</si>
  <si>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</si>
  <si>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</si>
  <si>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</si>
  <si>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</si>
  <si>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</si>
  <si>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</si>
  <si>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</si>
  <si>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</si>
  <si>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</si>
  <si>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</si>
  <si>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</si>
  <si>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</si>
  <si>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</si>
  <si>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</si>
  <si>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</si>
  <si>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</si>
  <si>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</si>
  <si>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</si>
  <si>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</si>
  <si>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</si>
  <si>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</si>
  <si>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</si>
  <si>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</si>
  <si>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</si>
  <si>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</si>
  <si>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</si>
  <si>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</si>
  <si>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</si>
  <si>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</si>
  <si>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</si>
  <si>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</si>
  <si>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</si>
  <si>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</si>
  <si>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</si>
  <si>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</si>
  <si>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</si>
  <si>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</si>
  <si>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</si>
  <si>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</si>
  <si>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</si>
  <si>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</si>
  <si>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</si>
  <si>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</si>
  <si>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</si>
  <si>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</si>
  <si>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</si>
  <si>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</si>
  <si>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</si>
  <si>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</si>
  <si>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</si>
  <si>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</si>
  <si>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</si>
  <si>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</si>
  <si>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</si>
  <si>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</si>
  <si>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</si>
  <si>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</si>
  <si>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</si>
  <si>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</si>
  <si>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</si>
  <si>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</si>
  <si>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</si>
  <si>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</si>
  <si>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</si>
  <si>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</si>
  <si>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</si>
  <si>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</si>
  <si>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</si>
  <si>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</si>
  <si>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</si>
  <si>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</si>
  <si>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</si>
  <si>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</si>
  <si>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</si>
  <si>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</si>
  <si>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</si>
  <si>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</si>
  <si>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</si>
  <si>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</si>
  <si>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</si>
  <si>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</si>
  <si>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</si>
  <si>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</si>
  <si>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</si>
  <si>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</si>
  <si>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</si>
  <si>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</si>
  <si>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</si>
  <si>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</si>
  <si>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</si>
  <si>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</si>
  <si>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</si>
  <si>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</si>
  <si>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</si>
  <si>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</si>
  <si>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</si>
  <si>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</si>
  <si>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</si>
  <si>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</si>
  <si>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</si>
  <si>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</si>
  <si>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</si>
  <si>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</si>
  <si>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</si>
  <si>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</si>
  <si>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</si>
  <si>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</si>
  <si>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</si>
  <si>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</si>
  <si>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</si>
  <si>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</si>
  <si>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</si>
  <si>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</si>
  <si>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</si>
  <si>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</si>
  <si>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</si>
  <si>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</si>
  <si>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</si>
  <si>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</si>
  <si>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</si>
  <si>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</si>
  <si>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</si>
  <si>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</si>
  <si>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</si>
  <si>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</si>
  <si>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</si>
  <si>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</si>
  <si>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</si>
  <si>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</si>
  <si>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</si>
  <si>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</si>
  <si>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</si>
  <si>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</si>
  <si>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</si>
  <si>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</si>
  <si>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</si>
  <si>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</si>
  <si>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</si>
  <si>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</si>
  <si>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</si>
  <si>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</si>
  <si>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</si>
  <si>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</si>
  <si>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</si>
  <si>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</si>
  <si>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</si>
  <si>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</si>
  <si>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</si>
  <si>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</si>
  <si>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</si>
  <si>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</si>
  <si>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</si>
  <si>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</si>
  <si>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</si>
  <si>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</si>
  <si>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</si>
  <si>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</si>
  <si>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</si>
  <si>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</si>
  <si>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</si>
  <si>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</si>
  <si>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</si>
  <si>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</si>
  <si>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</si>
  <si>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</si>
  <si>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</si>
  <si>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</si>
  <si>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</si>
  <si>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</si>
  <si>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</si>
  <si>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</si>
  <si>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</si>
  <si>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</si>
  <si>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</si>
  <si>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</si>
  <si>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</si>
  <si>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</si>
  <si>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</si>
  <si>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</si>
  <si>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</si>
  <si>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</si>
  <si>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</si>
  <si>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</si>
  <si>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</si>
  <si>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</si>
  <si>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</si>
  <si>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</si>
  <si>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</si>
  <si>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</si>
  <si>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</si>
  <si>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</si>
  <si>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</si>
  <si>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</si>
  <si>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</si>
  <si>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</si>
  <si>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</si>
  <si>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</si>
  <si>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</si>
  <si>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</si>
  <si>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</si>
  <si>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</si>
  <si>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</si>
  <si>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</si>
  <si>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</si>
  <si>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</si>
  <si>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</si>
  <si>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</si>
  <si>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</si>
  <si>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</si>
  <si>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</si>
  <si>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</si>
  <si>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</si>
  <si>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</si>
  <si>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</si>
  <si>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</si>
  <si>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</si>
  <si>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</si>
  <si>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</si>
  <si>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</si>
  <si>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</si>
  <si>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</si>
  <si>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</si>
  <si>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</si>
  <si>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</si>
  <si>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</si>
  <si>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</si>
  <si>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</si>
  <si>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</si>
  <si>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</si>
  <si>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</si>
  <si>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</si>
  <si>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</si>
  <si>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</si>
  <si>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</si>
  <si>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</si>
  <si>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</si>
  <si>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</si>
  <si>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</si>
  <si>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</si>
  <si>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</si>
  <si>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</si>
  <si>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</si>
  <si>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</si>
  <si>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</si>
  <si>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</si>
  <si>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</si>
  <si>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</si>
  <si>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</si>
  <si>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</si>
  <si>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</si>
  <si>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</si>
  <si>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</si>
  <si>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</si>
  <si>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</si>
  <si>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</si>
  <si>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</si>
  <si>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</si>
  <si>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</si>
  <si>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</si>
  <si>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</si>
  <si>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</si>
  <si>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</si>
  <si>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</si>
  <si>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</si>
  <si>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</si>
  <si>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</si>
  <si>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</si>
  <si>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</si>
  <si>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</si>
  <si>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</si>
  <si>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</si>
  <si>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</si>
  <si>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</si>
  <si>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</si>
  <si>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</si>
  <si>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</si>
  <si>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</si>
  <si>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</si>
  <si>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</si>
  <si>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</si>
  <si>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</si>
  <si>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</si>
  <si>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</si>
  <si>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</si>
  <si>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</si>
  <si>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</si>
  <si>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</si>
  <si>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</si>
  <si>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</si>
  <si>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</si>
  <si>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</si>
  <si>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</si>
  <si>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</si>
  <si>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</si>
  <si>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</si>
  <si>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</si>
  <si>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</si>
  <si>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</si>
  <si>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</si>
  <si>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</si>
  <si>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</si>
  <si>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</si>
  <si>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</si>
  <si>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</si>
  <si>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</si>
  <si>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</si>
  <si>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</si>
  <si>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</si>
  <si>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</si>
  <si>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</si>
  <si>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</si>
  <si>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</si>
  <si>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</si>
  <si>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</si>
  <si>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</si>
  <si>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</si>
  <si>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</si>
  <si>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</si>
  <si>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</si>
  <si>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</si>
  <si>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</si>
  <si>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</si>
  <si>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</si>
  <si>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</si>
  <si>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</si>
  <si>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</si>
  <si>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</si>
  <si>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</si>
  <si>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</si>
  <si>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</si>
  <si>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</si>
  <si>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</si>
  <si>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</si>
  <si>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</si>
  <si>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</si>
  <si>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</si>
  <si>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</si>
  <si>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</si>
  <si>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</si>
  <si>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</si>
  <si>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</si>
  <si>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</si>
  <si>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</si>
  <si>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</si>
  <si>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</si>
  <si>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</si>
  <si>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</si>
  <si>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</si>
  <si>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</si>
  <si>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</si>
  <si>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</si>
  <si>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</si>
  <si>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</si>
  <si>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</si>
  <si>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</si>
  <si>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</si>
  <si>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</si>
  <si>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</si>
  <si>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</si>
  <si>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</si>
  <si>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</si>
  <si>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</si>
  <si>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</si>
  <si>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</si>
  <si>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</si>
  <si>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</si>
  <si>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</si>
  <si>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</si>
  <si>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</si>
  <si>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</si>
  <si>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</si>
  <si>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</si>
  <si>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</si>
  <si>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</si>
  <si>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</si>
  <si>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</si>
  <si>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</si>
  <si>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</si>
  <si>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</si>
  <si>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</si>
  <si>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</si>
  <si>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</si>
  <si>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</si>
  <si>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</si>
  <si>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</si>
  <si>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</si>
  <si>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</si>
  <si>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</si>
  <si>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</si>
  <si>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</si>
  <si>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</si>
  <si>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</si>
  <si>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</si>
  <si>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</si>
  <si>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</si>
  <si>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</si>
  <si>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</si>
  <si>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</si>
  <si>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</si>
  <si>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</si>
  <si>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</si>
  <si>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</si>
  <si>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</si>
  <si>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</si>
  <si>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</si>
  <si>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</si>
  <si>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</si>
  <si>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</si>
  <si>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</si>
  <si>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</si>
  <si>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</si>
  <si>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</si>
  <si>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</si>
  <si>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</si>
  <si>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</si>
  <si>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</si>
  <si>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</si>
  <si>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</si>
  <si>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</si>
  <si>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</si>
  <si>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</si>
  <si>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</si>
  <si>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</si>
  <si>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</si>
  <si>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</si>
  <si>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</si>
  <si>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</si>
  <si>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</si>
  <si>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</si>
  <si>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</si>
  <si>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</si>
  <si>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</si>
  <si>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</si>
  <si>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</si>
  <si>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</si>
  <si>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</si>
  <si>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</si>
  <si>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</si>
  <si>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</si>
  <si>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</si>
  <si>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</si>
  <si>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</si>
  <si>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</si>
  <si>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</si>
  <si>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</si>
  <si>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</si>
  <si>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</si>
  <si>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</si>
  <si>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</si>
  <si>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</si>
  <si>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</si>
  <si>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</si>
  <si>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</si>
  <si>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</si>
  <si>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</si>
  <si>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</si>
  <si>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</si>
  <si>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</si>
  <si>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</si>
  <si>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</si>
  <si>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</si>
  <si>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</si>
  <si>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</si>
  <si>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</si>
  <si>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</si>
  <si>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</si>
  <si>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</si>
  <si>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</si>
  <si>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</si>
  <si>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</si>
  <si>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</si>
  <si>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</si>
  <si>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</si>
  <si>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</si>
  <si>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</si>
  <si>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</si>
  <si>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</si>
  <si>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</si>
  <si>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</si>
  <si>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</si>
  <si>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</si>
  <si>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</si>
  <si>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</si>
  <si>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</si>
  <si>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</si>
  <si>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</si>
  <si>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</si>
  <si>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</si>
  <si>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</si>
  <si>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</si>
  <si>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</si>
  <si>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</si>
  <si>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</si>
  <si>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</si>
  <si>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</si>
  <si>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</si>
  <si>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</si>
  <si>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</si>
  <si>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</si>
  <si>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</si>
  <si>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</si>
  <si>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</si>
  <si>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</si>
  <si>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</si>
  <si>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</si>
  <si>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</si>
  <si>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</si>
  <si>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</si>
  <si>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</si>
  <si>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</si>
  <si>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</si>
  <si>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</si>
  <si>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</si>
  <si>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</si>
  <si>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</si>
  <si>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</si>
  <si>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</si>
  <si>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</si>
  <si>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</si>
  <si>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</si>
  <si>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</si>
  <si>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</si>
  <si>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</si>
  <si>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</si>
  <si>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</si>
  <si>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</si>
  <si>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</si>
  <si>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</si>
  <si>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</si>
  <si>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</si>
  <si>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</si>
  <si>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</si>
  <si>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</si>
  <si>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</si>
  <si>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</si>
  <si>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</si>
  <si>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</si>
  <si>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</si>
  <si>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</si>
  <si>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</si>
  <si>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</si>
  <si>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</si>
  <si>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</si>
  <si>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</si>
  <si>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</si>
  <si>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</si>
  <si>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</si>
  <si>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</si>
  <si>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</si>
  <si>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</si>
  <si>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</si>
  <si>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</si>
  <si>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</si>
  <si>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</si>
  <si>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</si>
  <si>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</si>
  <si>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</si>
  <si>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</si>
  <si>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</si>
  <si>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</si>
  <si>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</si>
  <si>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</si>
  <si>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</si>
  <si>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</si>
  <si>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</si>
  <si>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</si>
  <si>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</si>
  <si>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</si>
  <si>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</si>
  <si>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</si>
  <si>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</si>
  <si>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</si>
  <si>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</si>
  <si>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</si>
  <si>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</si>
  <si>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</si>
  <si>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</si>
  <si>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</si>
  <si>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</si>
  <si>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</si>
  <si>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</si>
  <si>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</si>
  <si>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</si>
  <si>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</si>
  <si>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</si>
  <si>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</si>
  <si>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</si>
  <si>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</si>
  <si>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</si>
  <si>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</si>
  <si>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</si>
  <si>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</si>
  <si>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</si>
  <si>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</si>
  <si>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</si>
  <si>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</si>
  <si>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</si>
  <si>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</si>
  <si>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</si>
  <si>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</si>
  <si>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</si>
  <si>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</si>
  <si>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</si>
  <si>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</si>
  <si>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</si>
  <si>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</si>
  <si>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</si>
  <si>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</si>
  <si>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</si>
  <si>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</si>
  <si>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</si>
  <si>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</si>
  <si>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</si>
  <si>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</si>
  <si>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</si>
  <si>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</si>
  <si>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</si>
  <si>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</si>
  <si>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</si>
  <si>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</si>
  <si>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</si>
  <si>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</si>
  <si>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</si>
  <si>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</si>
  <si>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</si>
  <si>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</si>
  <si>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</si>
  <si>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</si>
  <si>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</si>
  <si>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</si>
  <si>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</si>
  <si>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</si>
  <si>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</si>
  <si>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</si>
  <si>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</si>
  <si>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</si>
  <si>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</si>
  <si>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</si>
  <si>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</si>
  <si>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</si>
  <si>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</si>
  <si>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</si>
  <si>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</si>
  <si>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</si>
  <si>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</si>
  <si>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</si>
  <si>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</si>
  <si>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</si>
  <si>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</si>
  <si>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</si>
  <si>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</si>
  <si>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</si>
  <si>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</si>
  <si>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</si>
  <si>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</si>
  <si>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</si>
  <si>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</si>
  <si>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</si>
  <si>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</si>
  <si>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</si>
  <si>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</si>
  <si>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</si>
  <si>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</si>
  <si>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</si>
  <si>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</si>
  <si>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</si>
  <si>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</si>
  <si>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</si>
  <si>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</si>
  <si>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</si>
  <si>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</si>
  <si>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</si>
  <si>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</si>
  <si>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</si>
  <si>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</si>
  <si>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</si>
  <si>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</si>
  <si>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</si>
  <si>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</si>
  <si>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</si>
  <si>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</si>
  <si>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</si>
  <si>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</si>
  <si>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</si>
  <si>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</si>
  <si>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</si>
  <si>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</si>
  <si>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</si>
  <si>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</si>
  <si>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</si>
  <si>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</si>
  <si>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</si>
  <si>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</si>
  <si>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</si>
  <si>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</si>
  <si>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</si>
  <si>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</si>
  <si>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</si>
  <si>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</si>
  <si>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</si>
  <si>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</si>
  <si>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</si>
  <si>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</si>
  <si>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</si>
  <si>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</si>
  <si>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</si>
  <si>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</si>
  <si>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</si>
  <si>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</si>
  <si>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</si>
  <si>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</si>
  <si>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</si>
  <si>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</si>
  <si>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</si>
  <si>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</si>
  <si>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</si>
  <si>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</si>
  <si>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</si>
  <si>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</si>
  <si>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</si>
  <si>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</si>
  <si>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</si>
  <si>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</si>
  <si>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</si>
  <si>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</si>
  <si>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</si>
  <si>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</si>
  <si>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</si>
  <si>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</si>
  <si>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</si>
  <si>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</si>
  <si>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</si>
  <si>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</si>
  <si>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</si>
  <si>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</si>
  <si>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</si>
  <si>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</si>
  <si>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</si>
  <si>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</si>
  <si>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</si>
  <si>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</si>
  <si>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</si>
  <si>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</si>
  <si>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</si>
  <si>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</si>
  <si>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</si>
  <si>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</si>
  <si>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</si>
  <si>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</si>
  <si>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</si>
  <si>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</si>
  <si>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</si>
  <si>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</si>
  <si>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</si>
  <si>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</si>
  <si>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</si>
  <si>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</si>
  <si>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</si>
  <si>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</si>
  <si>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</si>
  <si>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</si>
  <si>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</si>
  <si>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</si>
  <si>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</si>
  <si>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</si>
  <si>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</si>
  <si>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</si>
  <si>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</si>
  <si>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</si>
  <si>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</si>
  <si>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</si>
  <si>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</si>
  <si>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</si>
  <si>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</si>
  <si>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</si>
  <si>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</si>
  <si>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</si>
  <si>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</si>
  <si>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</si>
  <si>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</si>
  <si>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</si>
  <si>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</si>
  <si>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</si>
  <si>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</si>
  <si>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</si>
  <si>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</si>
  <si>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</si>
  <si>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</si>
  <si>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</si>
  <si>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</si>
  <si>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</si>
  <si>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</si>
  <si>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</si>
  <si>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</si>
  <si>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</si>
  <si>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</si>
  <si>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</si>
  <si>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</si>
  <si>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</si>
  <si>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</si>
  <si>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</si>
  <si>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</si>
  <si>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</si>
  <si>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</si>
  <si>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</si>
  <si>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</si>
  <si>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</si>
  <si>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</si>
  <si>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</si>
  <si>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</si>
  <si>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</si>
  <si>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</si>
  <si>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</si>
  <si>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</si>
  <si>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</si>
  <si>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</si>
  <si>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</si>
  <si>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</si>
  <si>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</si>
  <si>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</si>
  <si>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</si>
  <si>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</si>
  <si>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</si>
  <si>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</si>
  <si>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</si>
  <si>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</si>
  <si>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</si>
  <si>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</si>
  <si>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</si>
  <si>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</si>
  <si>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</si>
  <si>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</si>
  <si>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</si>
  <si>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</si>
  <si>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</si>
  <si>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</si>
  <si>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</si>
  <si>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</si>
  <si>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</si>
  <si>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</si>
  <si>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</si>
  <si>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</si>
  <si>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</si>
  <si>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</si>
  <si>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</si>
  <si>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</si>
  <si>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</si>
  <si>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</si>
  <si>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</si>
  <si>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</si>
  <si>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</si>
  <si>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</si>
  <si>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</si>
  <si>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</si>
  <si>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</si>
  <si>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</si>
  <si>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</si>
  <si>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</si>
  <si>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</si>
  <si>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</si>
  <si>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</si>
  <si>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</si>
  <si>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</si>
  <si>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</si>
  <si>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</si>
  <si>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</si>
  <si>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</si>
  <si>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</si>
  <si>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</si>
  <si>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</si>
  <si>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</si>
  <si>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</si>
  <si>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</si>
  <si>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</si>
  <si>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</si>
  <si>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</si>
  <si>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</si>
  <si>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</si>
  <si>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</si>
  <si>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</si>
  <si>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</si>
  <si>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</si>
  <si>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</si>
  <si>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</si>
  <si>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</si>
  <si>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</si>
  <si>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</si>
  <si>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</si>
  <si>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</si>
  <si>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</si>
  <si>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</si>
  <si>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</si>
  <si>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</si>
  <si>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</si>
  <si>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</si>
  <si>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</si>
  <si>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</si>
  <si>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</si>
  <si>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</si>
  <si>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</si>
  <si>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</si>
  <si>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</si>
  <si>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</si>
  <si>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</si>
  <si>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</si>
  <si>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</si>
  <si>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</si>
  <si>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</si>
  <si>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</si>
  <si>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</si>
  <si>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</si>
  <si>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</si>
  <si>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</si>
  <si>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</si>
  <si>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</si>
  <si>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</si>
  <si>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</si>
  <si>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</si>
  <si>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</si>
  <si>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</si>
  <si>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</si>
  <si>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</si>
  <si>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</si>
  <si>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</si>
  <si>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</si>
  <si>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</si>
  <si>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</si>
  <si>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</si>
  <si>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</si>
  <si>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</si>
  <si>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</si>
  <si>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</si>
  <si>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</si>
  <si>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</si>
  <si>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</si>
  <si>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</si>
  <si>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</si>
  <si>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</si>
  <si>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</si>
  <si>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</si>
  <si>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</si>
  <si>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</si>
  <si>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</si>
  <si>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</si>
  <si>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</si>
  <si>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</si>
  <si>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</si>
  <si>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</si>
  <si>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</si>
  <si>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</si>
  <si>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</si>
  <si>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</si>
  <si>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</si>
  <si>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</si>
  <si>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</si>
  <si>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</si>
  <si>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</si>
  <si>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</si>
  <si>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</si>
  <si>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</si>
  <si>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</si>
  <si>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</si>
  <si>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</si>
  <si>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</si>
  <si>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</si>
  <si>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</si>
  <si>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</si>
  <si>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</si>
  <si>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</si>
  <si>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</si>
  <si>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</si>
  <si>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</si>
  <si>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</si>
  <si>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</si>
  <si>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</si>
  <si>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</si>
  <si>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</si>
  <si>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</si>
  <si>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</si>
  <si>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</si>
  <si>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</si>
  <si>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</si>
  <si>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</si>
  <si>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</si>
  <si>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</si>
  <si>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</si>
  <si>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</si>
  <si>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</si>
  <si>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</si>
  <si>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</si>
  <si>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</si>
  <si>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</si>
  <si>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</si>
  <si>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</si>
  <si>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</si>
  <si>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</si>
  <si>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</si>
  <si>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</si>
  <si>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</si>
  <si>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</si>
  <si>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</si>
  <si>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</si>
  <si>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</si>
  <si>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</si>
  <si>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</si>
  <si>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</si>
  <si>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</si>
  <si>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</si>
  <si>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</si>
  <si>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</si>
  <si>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</si>
  <si>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</si>
  <si>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</si>
  <si>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</si>
  <si>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</si>
  <si>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</si>
  <si>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</si>
  <si>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</si>
  <si>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</si>
  <si>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</si>
  <si>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</si>
  <si>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</si>
  <si>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</si>
  <si>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</si>
  <si>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</si>
  <si>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</si>
  <si>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</si>
  <si>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</si>
  <si>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</si>
  <si>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</si>
  <si>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</si>
  <si>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</si>
  <si>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</si>
  <si>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</si>
  <si>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</si>
  <si>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</si>
  <si>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</si>
  <si>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</si>
  <si>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</si>
  <si>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</si>
  <si>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</si>
  <si>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</si>
  <si>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</si>
  <si>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</si>
  <si>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</si>
  <si>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</si>
  <si>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</si>
  <si>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</si>
  <si>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</si>
  <si>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</si>
  <si>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</si>
  <si>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</si>
  <si>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</si>
  <si>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</si>
  <si>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</si>
  <si>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</si>
  <si>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</si>
  <si>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</si>
  <si>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</si>
  <si>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</si>
  <si>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</si>
  <si>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</si>
  <si>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</si>
  <si>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</si>
  <si>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</si>
  <si>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</si>
  <si>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</si>
  <si>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</si>
  <si>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</si>
  <si>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</si>
  <si>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</si>
  <si>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</si>
  <si>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</si>
  <si>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</si>
  <si>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</si>
  <si>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</si>
  <si>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</si>
  <si>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</si>
  <si>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</si>
  <si>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</si>
  <si>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</si>
  <si>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</si>
  <si>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</si>
  <si>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</si>
  <si>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</si>
  <si>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</si>
  <si>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</si>
  <si>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</si>
  <si>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</si>
  <si>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</si>
  <si>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</si>
  <si>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</si>
  <si>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</si>
  <si>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</si>
  <si>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</si>
  <si>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</si>
  <si>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</si>
  <si>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</si>
  <si>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</si>
  <si>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</si>
  <si>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</si>
  <si>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</si>
  <si>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</si>
  <si>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</si>
  <si>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</si>
  <si>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</si>
  <si>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</si>
  <si>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</si>
  <si>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</si>
  <si>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</si>
  <si>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</si>
  <si>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</si>
  <si>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</si>
  <si>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</si>
  <si>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</si>
  <si>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</si>
  <si>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</si>
  <si>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</si>
  <si>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</si>
  <si>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</si>
  <si>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</si>
  <si>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</si>
  <si>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</si>
  <si>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</si>
  <si>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</si>
  <si>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</si>
  <si>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</si>
  <si>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</si>
  <si>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</si>
  <si>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</si>
  <si>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</si>
  <si>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</si>
  <si>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</si>
  <si>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</si>
  <si>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</si>
  <si>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</si>
  <si>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</si>
  <si>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</si>
  <si>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</si>
  <si>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</si>
  <si>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</si>
  <si>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</si>
  <si>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</si>
  <si>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</si>
  <si>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</si>
  <si>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</si>
  <si>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</si>
  <si>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</si>
  <si>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</si>
  <si>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</si>
  <si>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</si>
  <si>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</si>
  <si>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</si>
  <si>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</si>
  <si>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</si>
  <si>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</si>
  <si>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</si>
  <si>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</si>
  <si>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</si>
  <si>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</si>
  <si>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</si>
  <si>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</si>
  <si>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</si>
  <si>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</si>
  <si>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</si>
  <si>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</si>
  <si>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</si>
  <si>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</si>
  <si>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</si>
  <si>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</si>
  <si>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</si>
  <si>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</si>
  <si>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</si>
  <si>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</si>
  <si>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</si>
  <si>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</si>
  <si>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</si>
  <si>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</si>
  <si>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</si>
  <si>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</si>
  <si>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</si>
  <si>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</si>
  <si>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</si>
  <si>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</si>
  <si>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</si>
  <si>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</si>
  <si>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</si>
  <si>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</si>
  <si>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</si>
  <si>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</si>
  <si>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</si>
  <si>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</si>
  <si>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</si>
  <si>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</si>
  <si>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</si>
  <si>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</si>
  <si>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</si>
  <si>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</si>
  <si>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</si>
  <si>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</si>
  <si>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</si>
  <si>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</si>
  <si>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</si>
  <si>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</si>
  <si>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</si>
  <si>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</si>
  <si>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</si>
  <si>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</si>
  <si>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</si>
  <si>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</si>
  <si>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</si>
  <si>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</si>
  <si>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</si>
  <si>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</si>
  <si>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</si>
  <si>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</si>
  <si>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</si>
  <si>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</si>
  <si>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</si>
  <si>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</si>
  <si>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</si>
  <si>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</si>
  <si>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</si>
  <si>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</si>
  <si>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</si>
  <si>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</si>
  <si>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</si>
  <si>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</si>
  <si>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</si>
  <si>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</si>
  <si>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</si>
  <si>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</si>
  <si>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</si>
  <si>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</si>
  <si>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</si>
  <si>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</si>
  <si>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</si>
  <si>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</si>
  <si>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</si>
  <si>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</si>
  <si>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</si>
  <si>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</si>
  <si>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</si>
  <si>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</si>
  <si>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</si>
  <si>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</si>
  <si>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</si>
  <si>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</si>
  <si>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</si>
  <si>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</si>
  <si>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</si>
  <si>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</si>
  <si>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</si>
  <si>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</si>
  <si>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</si>
  <si>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</si>
  <si>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</si>
  <si>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</si>
  <si>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</si>
  <si>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</si>
  <si>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</si>
  <si>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</si>
  <si>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</si>
  <si>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</si>
  <si>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</si>
  <si>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</si>
  <si>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</si>
  <si>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</si>
  <si>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</si>
  <si>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</si>
  <si>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</si>
  <si>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</si>
  <si>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</si>
  <si>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</si>
  <si>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</si>
  <si>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</si>
  <si>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</si>
  <si>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</si>
  <si>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</si>
  <si>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</si>
  <si>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</si>
  <si>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</si>
  <si>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</si>
  <si>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</si>
  <si>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</si>
  <si>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</si>
  <si>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</si>
  <si>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</si>
  <si>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</si>
  <si>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</si>
  <si>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</si>
  <si>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</si>
  <si>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</si>
  <si>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</si>
  <si>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</si>
  <si>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</si>
  <si>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</si>
  <si>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</si>
  <si>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</si>
  <si>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</si>
  <si>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</si>
  <si>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</si>
  <si>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</si>
  <si>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</si>
  <si>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</si>
  <si>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</si>
  <si>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</si>
  <si>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</si>
  <si>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</si>
  <si>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</si>
  <si>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</si>
  <si>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</si>
  <si>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</si>
  <si>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</si>
  <si>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</si>
  <si>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</si>
  <si>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</si>
  <si>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</si>
  <si>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</si>
  <si>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</si>
  <si>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</si>
  <si>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</si>
  <si>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</si>
  <si>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</si>
  <si>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</si>
  <si>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</si>
  <si>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</si>
  <si>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</si>
  <si>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</si>
  <si>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</si>
  <si>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</si>
  <si>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</si>
  <si>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</si>
  <si>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</si>
  <si>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</si>
  <si>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</si>
  <si>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</si>
  <si>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</si>
  <si>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</si>
  <si>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</si>
  <si>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</si>
  <si>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</si>
  <si>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</si>
  <si>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</si>
  <si>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</si>
  <si>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</si>
  <si>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</si>
  <si>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</si>
  <si>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</si>
  <si>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</si>
  <si>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</si>
  <si>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</si>
  <si>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</si>
  <si>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</si>
  <si>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</si>
  <si>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</si>
  <si>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</si>
  <si>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</si>
  <si>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</si>
  <si>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</si>
  <si>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</si>
  <si>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</si>
  <si>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</si>
  <si>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</si>
  <si>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</si>
  <si>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</si>
  <si>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</si>
  <si>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</si>
  <si>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</si>
  <si>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</si>
  <si>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</si>
  <si>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</si>
  <si>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</si>
  <si>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</si>
  <si>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</si>
  <si>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</si>
  <si>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</si>
  <si>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</si>
  <si>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</si>
  <si>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</si>
  <si>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</si>
  <si>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</si>
  <si>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</si>
  <si>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</si>
  <si>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</si>
  <si>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</si>
  <si>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</si>
  <si>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</si>
  <si>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</si>
  <si>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</si>
  <si>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</si>
  <si>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</si>
  <si>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</si>
  <si>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</si>
  <si>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</si>
  <si>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</si>
  <si>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</si>
  <si>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</si>
  <si>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</si>
  <si>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</si>
  <si>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</si>
  <si>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</si>
  <si>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</si>
  <si>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</si>
  <si>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</si>
  <si>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</si>
  <si>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</si>
  <si>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</si>
  <si>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</si>
  <si>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</si>
  <si>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</si>
  <si>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</si>
  <si>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</si>
  <si>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</si>
  <si>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</si>
  <si>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</si>
  <si>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</si>
  <si>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</si>
  <si>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</si>
  <si>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</si>
  <si>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</si>
  <si>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</si>
  <si>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</si>
  <si>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</si>
  <si>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</si>
  <si>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</si>
  <si>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</si>
  <si>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</si>
  <si>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</si>
  <si>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</si>
  <si>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</si>
  <si>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</si>
  <si>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</si>
  <si>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</si>
  <si>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</si>
  <si>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</si>
  <si>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</si>
  <si>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</si>
  <si>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</si>
  <si>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</si>
  <si>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</si>
  <si>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</si>
  <si>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</si>
  <si>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</si>
  <si>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</si>
  <si>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</si>
  <si>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</si>
  <si>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</si>
  <si>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</si>
  <si>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</si>
  <si>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</si>
  <si>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</si>
  <si>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</si>
  <si>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</si>
  <si>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</si>
  <si>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</si>
  <si>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</si>
  <si>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</si>
  <si>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</si>
  <si>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</si>
  <si>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</si>
  <si>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</si>
  <si>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</si>
  <si>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</si>
  <si>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</si>
  <si>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</si>
  <si>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</si>
  <si>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</si>
  <si>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</si>
  <si>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</si>
  <si>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</si>
  <si>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</si>
  <si>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</si>
  <si>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</si>
  <si>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</si>
  <si>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</si>
  <si>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</si>
  <si>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</si>
  <si>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</si>
  <si>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</si>
  <si>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</si>
  <si>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</si>
  <si>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</si>
  <si>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</si>
  <si>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</si>
  <si>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</si>
  <si>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</si>
  <si>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</si>
  <si>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</si>
  <si>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</si>
  <si>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</si>
  <si>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</si>
  <si>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</si>
  <si>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</si>
  <si>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</si>
  <si>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</si>
  <si>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</si>
  <si>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</si>
  <si>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</si>
  <si>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</si>
  <si>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</si>
  <si>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</si>
  <si>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</si>
  <si>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</si>
  <si>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</si>
  <si>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</si>
  <si>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</si>
  <si>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</si>
  <si>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</si>
  <si>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</si>
  <si>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</si>
  <si>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</si>
  <si>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</si>
  <si>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</si>
  <si>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</si>
  <si>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</si>
  <si>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</si>
  <si>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</si>
  <si>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</si>
  <si>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</si>
  <si>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</si>
  <si>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</si>
  <si>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</si>
  <si>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</si>
  <si>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</si>
  <si>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</si>
  <si>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</si>
  <si>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</si>
  <si>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</si>
  <si>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</si>
  <si>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</si>
  <si>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</si>
  <si>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</si>
  <si>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</si>
  <si>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</si>
  <si>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</si>
  <si>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</si>
  <si>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</si>
  <si>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</si>
  <si>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</si>
  <si>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</si>
  <si>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</si>
  <si>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</si>
  <si>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</si>
  <si>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</si>
  <si>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</si>
  <si>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</si>
  <si>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</si>
  <si>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</si>
  <si>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</si>
  <si>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</si>
  <si>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</si>
  <si>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</si>
  <si>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</si>
  <si>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</si>
  <si>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</si>
  <si>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</si>
  <si>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</si>
  <si>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</si>
  <si>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</si>
  <si>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</si>
  <si>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</si>
  <si>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</si>
  <si>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</si>
  <si>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</si>
  <si>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</si>
  <si>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</si>
  <si>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</si>
  <si>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</si>
  <si>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</si>
  <si>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</si>
  <si>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</si>
  <si>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</si>
  <si>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</si>
  <si>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</si>
  <si>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</si>
  <si>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</si>
  <si>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</si>
  <si>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</si>
  <si>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</si>
  <si>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</si>
  <si>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</si>
  <si>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</si>
  <si>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</si>
  <si>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</si>
  <si>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</si>
  <si>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</si>
  <si>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</si>
  <si>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</si>
  <si>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</si>
  <si>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</si>
  <si>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</si>
  <si>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</si>
  <si>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</si>
  <si>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</si>
  <si>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</si>
  <si>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</si>
  <si>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</si>
  <si>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</si>
  <si>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</si>
  <si>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</si>
  <si>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</si>
  <si>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</si>
  <si>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</si>
  <si>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</si>
  <si>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</si>
  <si>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</si>
  <si>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</si>
  <si>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</si>
  <si>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</si>
  <si>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</si>
  <si>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</si>
  <si>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</si>
  <si>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</si>
  <si>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</si>
  <si>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</si>
  <si>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</si>
  <si>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</si>
  <si>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</si>
  <si>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</si>
  <si>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</si>
  <si>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</si>
  <si>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</si>
  <si>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</si>
  <si>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</si>
  <si>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</si>
  <si>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</si>
  <si>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</si>
  <si>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</si>
  <si>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</si>
  <si>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</si>
  <si>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</si>
  <si>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</si>
  <si>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</si>
  <si>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</si>
  <si>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</si>
  <si>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</si>
  <si>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</si>
  <si>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</si>
  <si>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</si>
  <si>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</si>
  <si>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</si>
  <si>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</si>
  <si>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</si>
  <si>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</si>
  <si>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</si>
  <si>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</si>
  <si>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</si>
  <si>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</si>
  <si>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</si>
  <si>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</si>
  <si>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</si>
  <si>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</si>
  <si>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</si>
  <si>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</si>
  <si>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</si>
  <si>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</si>
  <si>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</si>
  <si>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</si>
  <si>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</si>
  <si>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</si>
  <si>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</si>
  <si>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</si>
  <si>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</si>
  <si>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</si>
  <si>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</si>
  <si>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</si>
  <si>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</si>
  <si>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</si>
  <si>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</si>
  <si>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</si>
  <si>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</si>
  <si>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</si>
  <si>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</si>
  <si>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</si>
  <si>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</si>
  <si>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</si>
  <si>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</si>
  <si>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</si>
  <si>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</si>
  <si>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</si>
  <si>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</si>
  <si>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</si>
  <si>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</si>
  <si>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</si>
  <si>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</si>
  <si>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</si>
  <si>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</si>
  <si>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</si>
  <si>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</si>
  <si>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</si>
  <si>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</si>
  <si>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</si>
  <si>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</si>
  <si>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</si>
  <si>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</si>
  <si>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</si>
  <si>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</si>
  <si>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</si>
  <si>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</si>
  <si>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</si>
  <si>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</si>
  <si>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</si>
  <si>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</si>
  <si>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</si>
  <si>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</si>
  <si>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</si>
  <si>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</si>
  <si>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</si>
  <si>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</si>
  <si>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</si>
  <si>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</si>
  <si>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</si>
  <si>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</si>
  <si>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</si>
  <si>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</si>
  <si>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</si>
  <si>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</si>
  <si>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</si>
  <si>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</si>
  <si>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</si>
  <si>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</si>
  <si>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</si>
  <si>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</si>
  <si>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</si>
  <si>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</si>
  <si>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</si>
  <si>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</si>
  <si>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</si>
  <si>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</si>
  <si>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</si>
  <si>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</si>
  <si>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</si>
  <si>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</si>
  <si>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</si>
  <si>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</si>
  <si>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</si>
  <si>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</si>
  <si>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</si>
  <si>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</si>
  <si>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</si>
  <si>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</si>
  <si>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</si>
  <si>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</si>
  <si>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</si>
  <si>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</si>
  <si>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</si>
  <si>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</si>
  <si>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</si>
  <si>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</si>
  <si>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</si>
  <si>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</si>
  <si>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</si>
  <si>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</si>
  <si>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</si>
  <si>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</si>
  <si>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</si>
  <si>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</si>
  <si>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</si>
  <si>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</si>
  <si>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</si>
  <si>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</si>
  <si>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</si>
  <si>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</si>
  <si>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</si>
  <si>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</si>
  <si>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</si>
  <si>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</si>
  <si>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</si>
  <si>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</si>
  <si>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</si>
  <si>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</si>
  <si>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</si>
  <si>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</si>
  <si>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</si>
  <si>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</si>
  <si>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</si>
  <si>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</si>
  <si>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</si>
  <si>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</si>
  <si>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</si>
  <si>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</si>
  <si>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</si>
  <si>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</si>
  <si>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</si>
  <si>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</si>
  <si>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</si>
  <si>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</si>
  <si>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</si>
  <si>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</si>
  <si>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</si>
  <si>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</si>
  <si>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</si>
  <si>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</si>
  <si>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</si>
  <si>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</si>
  <si>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</si>
  <si>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</si>
  <si>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</si>
  <si>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</si>
  <si>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</si>
  <si>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</si>
  <si>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</si>
  <si>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</si>
  <si>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</si>
  <si>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</si>
  <si>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</si>
  <si>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</si>
  <si>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</si>
  <si>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</si>
  <si>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</si>
  <si>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</si>
  <si>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</si>
  <si>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</si>
  <si>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</si>
  <si>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</si>
  <si>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</si>
  <si>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</si>
  <si>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</si>
  <si>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</si>
  <si>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</si>
  <si>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</si>
  <si>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</si>
  <si>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</si>
  <si>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</si>
  <si>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</si>
  <si>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</si>
  <si>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</si>
  <si>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</si>
  <si>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</si>
  <si>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</si>
  <si>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</si>
  <si>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</si>
  <si>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</si>
  <si>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</si>
  <si>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</si>
  <si>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</si>
  <si>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</si>
  <si>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</si>
  <si>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</si>
  <si>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</si>
  <si>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</si>
  <si>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</si>
  <si>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</si>
  <si>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</si>
  <si>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</si>
  <si>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</si>
  <si>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</si>
  <si>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</si>
  <si>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</si>
  <si>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</si>
  <si>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</si>
  <si>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</si>
  <si>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</si>
  <si>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</si>
  <si>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</si>
  <si>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</si>
  <si>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</si>
  <si>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</si>
  <si>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</si>
  <si>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</si>
  <si>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</si>
  <si>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</si>
  <si>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</si>
  <si>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</si>
  <si>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</si>
  <si>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</si>
  <si>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</si>
  <si>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</si>
  <si>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</si>
  <si>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</si>
  <si>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</si>
  <si>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</si>
  <si>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</si>
  <si>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</si>
  <si>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</si>
  <si>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</si>
  <si>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</si>
  <si>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</si>
  <si>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</si>
  <si>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</si>
  <si>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</si>
  <si>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</si>
  <si>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</si>
  <si>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</si>
  <si>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</si>
  <si>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</si>
  <si>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</si>
  <si>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</si>
  <si>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</si>
  <si>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</si>
  <si>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</si>
  <si>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</si>
  <si>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</si>
  <si>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</si>
  <si>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</si>
  <si>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</si>
  <si>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</si>
  <si>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</si>
  <si>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</si>
  <si>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</si>
  <si>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</si>
  <si>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</si>
  <si>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</si>
  <si>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</si>
  <si>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</si>
  <si>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</si>
  <si>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</si>
  <si>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</si>
  <si>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</si>
  <si>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</si>
  <si>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</si>
  <si>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</si>
  <si>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</si>
  <si>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</si>
  <si>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</si>
  <si>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</si>
  <si>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</si>
  <si>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</si>
  <si>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</si>
  <si>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</si>
  <si>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</si>
  <si>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</si>
  <si>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</si>
  <si>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</si>
  <si>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</si>
  <si>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</si>
  <si>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</si>
  <si>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</si>
  <si>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</si>
  <si>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</si>
  <si>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</si>
  <si>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</si>
  <si>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</si>
  <si>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</si>
  <si>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</si>
  <si>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</si>
  <si>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</si>
  <si>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</si>
  <si>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</si>
  <si>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</si>
  <si>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</si>
  <si>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</si>
  <si>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</si>
  <si>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</si>
  <si>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</si>
  <si>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</si>
  <si>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</si>
  <si>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</si>
  <si>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</si>
  <si>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</si>
  <si>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</si>
  <si>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</si>
  <si>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</si>
  <si>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</si>
  <si>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</si>
  <si>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</si>
  <si>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</si>
  <si>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</si>
  <si>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</si>
  <si>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</si>
  <si>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</si>
  <si>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</si>
  <si>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</si>
  <si>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</si>
  <si>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</si>
  <si>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</si>
  <si>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</si>
  <si>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</si>
  <si>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</si>
  <si>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</si>
  <si>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</si>
  <si>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</si>
  <si>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</si>
  <si>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</si>
  <si>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</si>
  <si>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</si>
  <si>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</si>
  <si>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</si>
  <si>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</si>
  <si>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</si>
  <si>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</si>
  <si>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</si>
  <si>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</si>
  <si>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</si>
  <si>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</si>
  <si>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</si>
  <si>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</si>
  <si>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</si>
  <si>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</si>
  <si>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</si>
  <si>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</si>
  <si>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</si>
  <si>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</si>
  <si>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</si>
  <si>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</si>
  <si>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</si>
  <si>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</si>
  <si>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</si>
  <si>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</si>
  <si>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</si>
  <si>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</si>
  <si>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</si>
  <si>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</si>
  <si>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</si>
  <si>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</si>
  <si>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</si>
  <si>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</si>
  <si>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</si>
  <si>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</si>
  <si>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</si>
  <si>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</si>
  <si>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</si>
  <si>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</si>
  <si>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</si>
  <si>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</si>
  <si>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</si>
  <si>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</si>
  <si>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</si>
  <si>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</si>
  <si>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</si>
  <si>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</si>
  <si>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</si>
  <si>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</si>
  <si>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</si>
  <si>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</si>
  <si>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</si>
  <si>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</si>
  <si>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</si>
  <si>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</si>
  <si>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</si>
  <si>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</si>
  <si>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</si>
  <si>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</si>
  <si>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</si>
  <si>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</si>
  <si>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</si>
  <si>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</si>
  <si>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</si>
  <si>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</si>
  <si>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</si>
  <si>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</si>
  <si>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</si>
  <si>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</si>
  <si>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</si>
  <si>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</si>
  <si>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</si>
  <si>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</si>
  <si>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</si>
  <si>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</si>
  <si>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</si>
  <si>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</si>
  <si>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</si>
  <si>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</si>
  <si>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</si>
  <si>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</si>
  <si>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</si>
  <si>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</si>
  <si>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</si>
  <si>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</si>
  <si>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</si>
  <si>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</si>
  <si>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</si>
  <si>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</si>
  <si>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</si>
  <si>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</si>
  <si>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</si>
  <si>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</si>
  <si>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</si>
  <si>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</si>
  <si>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</si>
  <si>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</si>
  <si>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</si>
  <si>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</si>
  <si>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</si>
  <si>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</si>
  <si>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</si>
  <si>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</si>
  <si>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</si>
  <si>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</si>
  <si>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</si>
  <si>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</si>
  <si>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</si>
  <si>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</si>
  <si>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</si>
  <si>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</si>
  <si>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</si>
  <si>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</si>
  <si>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</si>
  <si>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</si>
  <si>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</si>
  <si>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</si>
  <si>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</si>
  <si>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</si>
  <si>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</si>
  <si>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</si>
  <si>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</si>
  <si>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</si>
  <si>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</si>
  <si>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</si>
  <si>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</si>
  <si>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</si>
  <si>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</si>
  <si>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</si>
  <si>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</si>
  <si>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</si>
  <si>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</si>
  <si>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</si>
  <si>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</si>
  <si>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</si>
  <si>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</si>
  <si>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</si>
  <si>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</si>
  <si>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</si>
  <si>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</si>
  <si>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</si>
  <si>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</si>
  <si>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</si>
  <si>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</si>
  <si>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</si>
  <si>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</si>
  <si>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</si>
  <si>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</si>
  <si>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</si>
  <si>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</si>
  <si>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</si>
  <si>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</si>
  <si>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</si>
  <si>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</si>
  <si>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</si>
  <si>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</si>
  <si>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</si>
  <si>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</si>
  <si>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</si>
  <si>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</si>
  <si>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</si>
  <si>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</si>
  <si>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</si>
  <si>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</si>
  <si>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</si>
  <si>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</si>
  <si>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</si>
  <si>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</si>
  <si>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</si>
  <si>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</si>
  <si>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</si>
  <si>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</si>
  <si>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</si>
  <si>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</si>
  <si>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</si>
  <si>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</si>
  <si>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</si>
  <si>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</si>
  <si>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</si>
  <si>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</si>
  <si>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</si>
  <si>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</si>
  <si>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</si>
  <si>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</si>
  <si>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</si>
  <si>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</si>
  <si>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</si>
  <si>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</si>
  <si>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</si>
  <si>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</si>
  <si>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</si>
  <si>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</si>
  <si>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</si>
  <si>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</si>
  <si>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</si>
  <si>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</si>
  <si>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</si>
  <si>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</si>
  <si>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</si>
  <si>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</si>
  <si>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</si>
  <si>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</si>
  <si>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</si>
  <si>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</si>
  <si>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</si>
  <si>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</si>
  <si>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</si>
  <si>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</si>
  <si>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</si>
  <si>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</si>
  <si>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</si>
  <si>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</si>
  <si>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</si>
  <si>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</si>
  <si>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</si>
  <si>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</si>
  <si>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</si>
  <si>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</si>
  <si>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</si>
  <si>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</si>
  <si>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</si>
  <si>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</si>
  <si>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</si>
  <si>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</si>
  <si>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</si>
  <si>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</si>
  <si>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</si>
  <si>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</si>
  <si>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</si>
  <si>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</si>
  <si>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</si>
  <si>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</si>
  <si>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</si>
  <si>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</si>
  <si>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</si>
  <si>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</si>
  <si>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</si>
  <si>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</si>
  <si>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</si>
  <si>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</si>
  <si>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</si>
  <si>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</si>
  <si>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</si>
  <si>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</si>
  <si>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</si>
  <si>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</si>
  <si>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</si>
  <si>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</si>
  <si>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</si>
  <si>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</si>
  <si>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</si>
  <si>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</si>
  <si>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</si>
  <si>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</si>
  <si>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</si>
  <si>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</si>
  <si>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</si>
  <si>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</si>
  <si>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</si>
  <si>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</si>
  <si>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</si>
  <si>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</si>
  <si>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</si>
  <si>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</si>
  <si>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</si>
  <si>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</si>
  <si>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</si>
  <si>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</si>
  <si>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</si>
  <si>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</si>
  <si>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</si>
  <si>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</si>
  <si>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</si>
  <si>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</si>
  <si>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</si>
  <si>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</si>
  <si>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</si>
  <si>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</si>
  <si>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</si>
  <si>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</si>
  <si>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</si>
  <si>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</si>
  <si>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</si>
  <si>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</si>
  <si>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</si>
  <si>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</si>
  <si>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</si>
  <si>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</si>
  <si>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</si>
  <si>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</si>
  <si>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</si>
  <si>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</si>
  <si>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</si>
  <si>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</si>
  <si>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</si>
  <si>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</si>
  <si>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</si>
  <si>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</si>
  <si>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</si>
  <si>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</si>
  <si>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</si>
  <si>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</si>
  <si>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</si>
  <si>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</si>
  <si>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</si>
  <si>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</si>
  <si>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</si>
  <si>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</si>
  <si>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</si>
  <si>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</si>
  <si>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</si>
  <si>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</si>
  <si>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</si>
  <si>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</si>
  <si>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</si>
  <si>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</si>
  <si>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</si>
  <si>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</si>
  <si>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</si>
  <si>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</si>
  <si>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</si>
  <si>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</si>
  <si>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</si>
  <si>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</si>
  <si>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</si>
  <si>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</si>
  <si>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</si>
  <si>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</si>
  <si>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</si>
  <si>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</si>
  <si>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</si>
  <si>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</si>
  <si>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</si>
  <si>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</si>
  <si>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</si>
  <si>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</si>
  <si>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</si>
  <si>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</si>
  <si>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</si>
  <si>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</si>
  <si>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</si>
  <si>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</si>
  <si>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</si>
  <si>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</si>
  <si>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</si>
  <si>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</si>
  <si>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</si>
  <si>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</si>
  <si>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</si>
  <si>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</si>
  <si>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</si>
  <si>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</si>
  <si>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</si>
  <si>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</si>
  <si>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</si>
  <si>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</si>
  <si>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</si>
  <si>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</si>
  <si>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</si>
  <si>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</si>
  <si>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</si>
  <si>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</si>
  <si>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</si>
  <si>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</si>
  <si>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</si>
  <si>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</si>
  <si>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</si>
  <si>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</si>
  <si>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</si>
  <si>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</si>
  <si>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</si>
  <si>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</si>
  <si>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</si>
  <si>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</si>
  <si>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</si>
  <si>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</si>
  <si>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</si>
  <si>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</si>
  <si>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</si>
  <si>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</si>
  <si>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</si>
  <si>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</si>
  <si>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</si>
  <si>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</si>
  <si>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</si>
  <si>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</si>
  <si>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</si>
  <si>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</si>
  <si>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</si>
  <si>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</si>
  <si>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</si>
  <si>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</si>
  <si>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</si>
  <si>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</si>
  <si>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</si>
  <si>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</si>
  <si>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</si>
  <si>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</si>
  <si>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</si>
  <si>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</si>
  <si>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</si>
  <si>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</si>
  <si>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</si>
  <si>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</si>
  <si>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</si>
  <si>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</si>
  <si>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</si>
  <si>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</si>
  <si>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</si>
  <si>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</si>
  <si>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</si>
  <si>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</si>
  <si>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</si>
  <si>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</si>
  <si>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</si>
  <si>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</si>
  <si>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</si>
  <si>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</si>
  <si>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</si>
  <si>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</si>
  <si>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</si>
  <si>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</si>
  <si>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</si>
  <si>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</si>
  <si>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</si>
  <si>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</si>
  <si>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</si>
  <si>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</si>
  <si>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</si>
  <si>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</si>
  <si>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</si>
  <si>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</si>
  <si>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</si>
  <si>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</si>
  <si>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</si>
  <si>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</si>
  <si>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</si>
  <si>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</si>
  <si>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</si>
  <si>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</si>
  <si>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</si>
  <si>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</si>
  <si>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</si>
  <si>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</si>
  <si>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</si>
  <si>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</si>
  <si>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</si>
  <si>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</si>
  <si>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</si>
  <si>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</si>
  <si>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</si>
  <si>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</si>
  <si>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</si>
  <si>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</si>
  <si>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</si>
  <si>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</si>
  <si>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</si>
  <si>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</si>
  <si>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</si>
  <si>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</si>
  <si>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</si>
  <si>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</si>
  <si>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</si>
  <si>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</si>
  <si>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</si>
  <si>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</si>
  <si>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</si>
  <si>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</si>
  <si>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</si>
  <si>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</si>
  <si>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</si>
  <si>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</si>
  <si>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</si>
  <si>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</si>
  <si>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</si>
  <si>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</si>
  <si>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</si>
  <si>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</si>
  <si>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</si>
  <si>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</si>
  <si>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</si>
  <si>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</si>
  <si>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</si>
  <si>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</si>
  <si>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</si>
  <si>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</si>
  <si>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</si>
  <si>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</si>
  <si>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</si>
  <si>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</si>
  <si>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</si>
  <si>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</si>
  <si>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</si>
  <si>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</si>
  <si>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</si>
  <si>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</si>
  <si>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</si>
  <si>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</si>
  <si>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</si>
  <si>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</si>
  <si>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</si>
  <si>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</si>
  <si>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</si>
  <si>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</si>
  <si>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</si>
  <si>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</si>
  <si>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</si>
  <si>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</si>
  <si>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</si>
  <si>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</si>
  <si>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</si>
  <si>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</si>
  <si>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</si>
  <si>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</si>
  <si>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</si>
  <si>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</si>
  <si>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</si>
  <si>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</si>
  <si>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</si>
  <si>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</si>
  <si>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</si>
  <si>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</si>
  <si>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</si>
  <si>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</si>
  <si>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</si>
  <si>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</si>
  <si>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</si>
  <si>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</si>
  <si>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</si>
  <si>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</si>
  <si>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</si>
  <si>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</si>
  <si>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</si>
  <si>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</si>
  <si>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</si>
  <si>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</si>
  <si>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</si>
  <si>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</si>
  <si>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</si>
  <si>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</si>
  <si>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</si>
  <si>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</si>
  <si>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</si>
  <si>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</si>
  <si>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</si>
  <si>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</si>
  <si>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</si>
  <si>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</si>
  <si>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</si>
  <si>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</si>
  <si>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</si>
  <si>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</si>
  <si>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</si>
  <si>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</si>
  <si>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</si>
  <si>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</si>
  <si>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</si>
  <si>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</si>
  <si>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</si>
  <si>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</si>
  <si>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</si>
  <si>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</si>
  <si>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</si>
  <si>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</si>
  <si>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</si>
  <si>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</si>
  <si>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</si>
  <si>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</si>
  <si>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</si>
  <si>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</si>
  <si>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</si>
  <si>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</si>
  <si>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</si>
  <si>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</si>
  <si>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</si>
  <si>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</si>
  <si>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</si>
  <si>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</si>
  <si>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</si>
  <si>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</si>
  <si>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</si>
  <si>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</si>
  <si>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</si>
  <si>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</si>
  <si>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</si>
  <si>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</si>
  <si>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</si>
  <si>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</si>
  <si>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</si>
  <si>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</si>
  <si>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</si>
  <si>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</si>
  <si>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</si>
  <si>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</si>
  <si>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</si>
  <si>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</si>
  <si>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</si>
  <si>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</si>
  <si>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</si>
  <si>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</si>
  <si>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</si>
  <si>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</si>
  <si>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</si>
  <si>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</si>
  <si>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</si>
  <si>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</si>
  <si>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</si>
  <si>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</si>
  <si>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</si>
  <si>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</si>
  <si>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</si>
  <si>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</si>
  <si>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</si>
  <si>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</si>
  <si>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</si>
  <si>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</si>
  <si>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</si>
  <si>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</si>
  <si>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</si>
  <si>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</si>
  <si>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</si>
  <si>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</si>
  <si>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</si>
  <si>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</si>
  <si>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</si>
  <si>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</si>
  <si>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</si>
  <si>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</si>
  <si>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</si>
  <si>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</si>
  <si>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</si>
  <si>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</si>
  <si>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</si>
  <si>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</si>
  <si>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</si>
  <si>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</si>
  <si>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</si>
  <si>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</si>
  <si>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</si>
  <si>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</si>
  <si>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</si>
  <si>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</si>
  <si>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</si>
  <si>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</si>
  <si>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</si>
  <si>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</si>
  <si>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</si>
  <si>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</si>
  <si>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</si>
  <si>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</si>
  <si>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</si>
  <si>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</si>
  <si>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</si>
  <si>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</si>
  <si>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</si>
  <si>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</si>
  <si>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</si>
  <si>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</si>
  <si>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</si>
  <si>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</si>
  <si>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</si>
  <si>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</si>
  <si>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</si>
  <si>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</si>
  <si>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</si>
  <si>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</si>
  <si>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</si>
  <si>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</si>
  <si>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</si>
  <si>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</si>
  <si>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</si>
  <si>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</si>
  <si>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</si>
  <si>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</si>
  <si>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</si>
  <si>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</si>
  <si>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</si>
  <si>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</si>
  <si>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</si>
  <si>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</si>
  <si>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</si>
  <si>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</si>
  <si>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</si>
  <si>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</si>
  <si>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</si>
  <si>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</si>
  <si>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</si>
  <si>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</si>
  <si>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</si>
  <si>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</si>
  <si>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</si>
  <si>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</si>
  <si>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</si>
  <si>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</si>
  <si>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</si>
  <si>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</si>
  <si>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</si>
  <si>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</si>
  <si>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</si>
  <si>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</si>
  <si>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</si>
  <si>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</si>
  <si>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</si>
  <si>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</si>
  <si>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</si>
  <si>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</si>
  <si>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</si>
  <si>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</si>
  <si>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</si>
  <si>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</si>
  <si>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</si>
  <si>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</si>
  <si>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</si>
  <si>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</si>
  <si>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</si>
  <si>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</si>
  <si>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</si>
  <si>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</si>
  <si>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</si>
  <si>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</si>
  <si>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</si>
  <si>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</si>
  <si>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</si>
  <si>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</si>
  <si>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</si>
  <si>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</si>
  <si>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</si>
  <si>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</si>
  <si>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</si>
  <si>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</si>
  <si>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</si>
  <si>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</si>
  <si>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</si>
  <si>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</si>
  <si>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</si>
  <si>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</si>
  <si>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</si>
  <si>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</si>
  <si>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</si>
  <si>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</si>
  <si>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</si>
  <si>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</si>
  <si>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</si>
  <si>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</si>
  <si>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</si>
  <si>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</si>
  <si>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</si>
  <si>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</si>
  <si>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</si>
  <si>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</si>
  <si>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</si>
  <si>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</si>
  <si>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</si>
  <si>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</si>
  <si>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</si>
  <si>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</si>
  <si>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</si>
  <si>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</si>
  <si>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</si>
  <si>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</si>
  <si>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</si>
  <si>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</si>
  <si>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</si>
  <si>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</si>
  <si>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</si>
  <si>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</si>
  <si>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</si>
  <si>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</si>
  <si>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</si>
  <si>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</si>
  <si>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</si>
  <si>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</si>
  <si>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</si>
  <si>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</si>
  <si>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</si>
  <si>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</si>
  <si>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</si>
  <si>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</si>
  <si>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</si>
  <si>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</si>
  <si>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</si>
  <si>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</si>
  <si>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</si>
  <si>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</si>
  <si>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</si>
  <si>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</si>
  <si>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</si>
  <si>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</si>
  <si>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</si>
  <si>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</si>
  <si>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</si>
  <si>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</si>
  <si>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</si>
  <si>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</si>
  <si>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</si>
  <si>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</si>
  <si>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</si>
  <si>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</si>
  <si>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</si>
  <si>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</si>
  <si>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</si>
  <si>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</si>
  <si>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</si>
  <si>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</si>
  <si>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</si>
  <si>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</si>
  <si>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</si>
  <si>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</si>
  <si>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</si>
  <si>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</si>
  <si>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</si>
  <si>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</si>
  <si>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</si>
  <si>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</si>
  <si>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</si>
  <si>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</si>
  <si>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</si>
  <si>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</si>
  <si>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</si>
  <si>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</si>
  <si>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</si>
  <si>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</si>
  <si>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</si>
  <si>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</si>
  <si>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</si>
  <si>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</si>
  <si>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</si>
  <si>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</si>
  <si>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</si>
  <si>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</si>
  <si>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</si>
  <si>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</si>
  <si>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</si>
  <si>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</si>
  <si>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</si>
  <si>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</si>
  <si>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</si>
  <si>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</si>
  <si>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</si>
  <si>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</si>
  <si>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</si>
  <si>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</si>
  <si>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</si>
  <si>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</si>
  <si>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</si>
  <si>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</si>
  <si>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</si>
  <si>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</si>
  <si>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</si>
  <si>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</si>
  <si>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</si>
  <si>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</si>
  <si>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</si>
  <si>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</si>
  <si>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</si>
  <si>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</si>
  <si>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</si>
  <si>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</si>
  <si>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</si>
  <si>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</si>
  <si>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</si>
  <si>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</si>
  <si>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</si>
  <si>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</si>
  <si>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</si>
  <si>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</si>
  <si>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</si>
  <si>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</si>
  <si>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</si>
  <si>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</si>
  <si>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</si>
  <si>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</si>
  <si>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</si>
  <si>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</si>
  <si>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</si>
  <si>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</si>
  <si>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</si>
  <si>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</si>
  <si>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</si>
  <si>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</si>
  <si>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</si>
  <si>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</si>
  <si>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</si>
  <si>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</si>
  <si>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</si>
  <si>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</si>
  <si>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</si>
  <si>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</si>
  <si>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</si>
  <si>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</si>
  <si>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</si>
  <si>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</si>
  <si>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</si>
  <si>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</si>
  <si>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</si>
  <si>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</si>
  <si>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</si>
  <si>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</si>
  <si>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</si>
  <si>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</si>
  <si>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</si>
  <si>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</si>
  <si>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</si>
  <si>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</si>
  <si>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</si>
  <si>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</si>
  <si>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</si>
  <si>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</si>
  <si>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</si>
  <si>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</si>
  <si>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</si>
  <si>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</si>
  <si>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</si>
  <si>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</si>
  <si>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</si>
  <si>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</si>
  <si>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</si>
  <si>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</si>
  <si>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</si>
  <si>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</si>
  <si>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</si>
  <si>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</si>
  <si>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</si>
  <si>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</si>
  <si>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</si>
  <si>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</si>
  <si>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</si>
  <si>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</si>
  <si>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</si>
  <si>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</si>
  <si>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</si>
  <si>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</si>
  <si>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</si>
  <si>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</si>
  <si>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</si>
  <si>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</si>
  <si>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</si>
  <si>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</si>
  <si>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</si>
  <si>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</si>
  <si>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</si>
  <si>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</si>
  <si>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</si>
  <si>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</si>
  <si>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</si>
  <si>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</si>
  <si>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</si>
  <si>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</si>
  <si>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</si>
  <si>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</si>
  <si>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</si>
  <si>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</si>
  <si>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</si>
  <si>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</si>
  <si>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</si>
  <si>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</si>
  <si>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</si>
  <si>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</si>
  <si>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</si>
  <si>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</si>
  <si>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</si>
  <si>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</si>
  <si>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</si>
  <si>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</si>
  <si>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</si>
  <si>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</si>
  <si>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</si>
  <si>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</si>
  <si>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</si>
  <si>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</si>
  <si>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</si>
  <si>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</si>
  <si>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</si>
  <si>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</si>
  <si>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</si>
  <si>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</si>
  <si>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</si>
  <si>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</si>
  <si>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</si>
  <si>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</si>
  <si>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</si>
  <si>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</si>
  <si>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</si>
  <si>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</si>
  <si>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</si>
  <si>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</si>
  <si>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</si>
  <si>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</si>
  <si>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</si>
  <si>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</si>
  <si>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</si>
  <si>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</si>
  <si>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</si>
  <si>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</si>
  <si>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</si>
  <si>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</si>
  <si>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</si>
  <si>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</si>
  <si>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</si>
  <si>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</si>
  <si>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</si>
  <si>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</si>
  <si>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</si>
  <si>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</si>
  <si>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</si>
  <si>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</si>
  <si>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</si>
  <si>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</si>
  <si>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</si>
  <si>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</si>
  <si>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</si>
  <si>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</si>
  <si>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</si>
  <si>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</si>
  <si>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</si>
  <si>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</si>
  <si>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</si>
  <si>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</si>
  <si>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</si>
  <si>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</si>
  <si>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</si>
  <si>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</si>
  <si>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</si>
  <si>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</si>
  <si>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</si>
  <si>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</si>
  <si>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</si>
  <si>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</si>
  <si>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</si>
  <si>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</si>
  <si>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</si>
  <si>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</si>
  <si>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</si>
  <si>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</si>
  <si>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</si>
  <si>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</si>
  <si>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</si>
  <si>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</si>
  <si>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</si>
  <si>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</si>
  <si>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</si>
  <si>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</si>
  <si>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</si>
  <si>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</si>
  <si>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</si>
  <si>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</si>
  <si>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</si>
  <si>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</si>
  <si>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</si>
  <si>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</si>
  <si>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</si>
  <si>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</si>
  <si>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</si>
  <si>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</si>
  <si>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</si>
  <si>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</si>
  <si>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</si>
  <si>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</si>
  <si>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</si>
  <si>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</si>
  <si>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</si>
  <si>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</si>
  <si>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</si>
  <si>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</si>
  <si>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</si>
  <si>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</si>
  <si>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</si>
  <si>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</si>
  <si>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</si>
  <si>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</si>
  <si>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</si>
  <si>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</si>
  <si>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</si>
  <si>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</si>
  <si>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</si>
  <si>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</si>
  <si>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</si>
  <si>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</si>
  <si>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</si>
  <si>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</si>
  <si>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</si>
  <si>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</si>
  <si>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</si>
  <si>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</si>
  <si>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</si>
  <si>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</si>
  <si>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</si>
  <si>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</si>
  <si>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</si>
  <si>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</si>
  <si>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</si>
  <si>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</si>
  <si>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</si>
  <si>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</si>
  <si>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</si>
  <si>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</si>
  <si>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</si>
  <si>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</si>
  <si>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</si>
  <si>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</si>
  <si>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</si>
  <si>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</si>
  <si>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</si>
  <si>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</si>
  <si>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</si>
  <si>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</si>
  <si>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</si>
  <si>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</si>
  <si>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</si>
  <si>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</si>
  <si>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</si>
  <si>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</si>
  <si>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</si>
  <si>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</si>
  <si>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</si>
  <si>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</si>
  <si>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</si>
  <si>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</si>
  <si>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</si>
  <si>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</si>
  <si>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</si>
  <si>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</si>
  <si>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</si>
  <si>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</si>
  <si>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</si>
  <si>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</si>
  <si>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</si>
  <si>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</si>
  <si>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</si>
  <si>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</si>
  <si>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</si>
  <si>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</si>
  <si>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</si>
  <si>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</si>
  <si>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</si>
  <si>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</si>
  <si>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</si>
  <si>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</si>
  <si>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</si>
  <si>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</si>
  <si>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</si>
  <si>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</si>
  <si>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</si>
  <si>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</si>
  <si>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</si>
  <si>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</si>
  <si>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</si>
  <si>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</si>
  <si>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</si>
  <si>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</si>
  <si>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</si>
  <si>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</si>
  <si>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</si>
  <si>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</si>
  <si>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</si>
  <si>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</si>
  <si>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</si>
  <si>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</si>
  <si>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</si>
  <si>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</si>
  <si>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</si>
  <si>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</si>
  <si>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</si>
  <si>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</si>
  <si>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</si>
  <si>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</si>
  <si>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</si>
  <si>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</si>
  <si>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</si>
  <si>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</si>
  <si>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</si>
  <si>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</si>
  <si>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</si>
  <si>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</si>
  <si>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</si>
  <si>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</si>
  <si>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</si>
  <si>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</si>
  <si>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</si>
  <si>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</si>
  <si>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</si>
  <si>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</si>
  <si>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</si>
  <si>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</si>
  <si>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</si>
  <si>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</si>
  <si>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</si>
  <si>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</si>
  <si>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</si>
  <si>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</si>
  <si>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</si>
  <si>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</si>
  <si>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</si>
  <si>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</si>
  <si>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</si>
  <si>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</si>
  <si>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</si>
  <si>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</si>
  <si>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</si>
  <si>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</si>
  <si>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</si>
  <si>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</si>
  <si>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</si>
  <si>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</si>
  <si>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</si>
  <si>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</si>
  <si>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</si>
  <si>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</si>
  <si>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</si>
  <si>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</si>
  <si>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</si>
  <si>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</si>
  <si>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</si>
  <si>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</si>
  <si>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</si>
  <si>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</si>
  <si>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</si>
  <si>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</si>
  <si>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</si>
  <si>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</si>
  <si>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</si>
  <si>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</si>
  <si>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</si>
  <si>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</si>
  <si>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</si>
  <si>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</si>
  <si>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</si>
  <si>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</si>
  <si>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</si>
  <si>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</si>
  <si>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</si>
  <si>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</si>
  <si>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</si>
  <si>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</si>
  <si>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</si>
  <si>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</si>
  <si>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</si>
  <si>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</si>
  <si>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</si>
  <si>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</si>
  <si>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</si>
  <si>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</si>
  <si>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</si>
  <si>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</si>
  <si>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</si>
  <si>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</si>
  <si>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</si>
  <si>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</si>
  <si>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</si>
  <si>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</si>
  <si>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</si>
  <si>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</si>
  <si>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</si>
  <si>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</si>
  <si>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</si>
  <si>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</si>
  <si>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</si>
  <si>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</si>
  <si>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</si>
  <si>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</si>
  <si>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</si>
  <si>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</si>
  <si>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</si>
  <si>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</si>
  <si>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</si>
  <si>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</si>
  <si>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</si>
  <si>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</si>
  <si>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</si>
  <si>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</si>
  <si>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</si>
  <si>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</si>
  <si>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</si>
  <si>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</si>
  <si>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</si>
  <si>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</si>
  <si>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</si>
  <si>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</si>
  <si>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</si>
  <si>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</si>
  <si>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</si>
  <si>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</si>
  <si>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</si>
  <si>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</si>
  <si>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</si>
  <si>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</si>
  <si>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</si>
  <si>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</si>
  <si>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</si>
  <si>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</si>
  <si>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</si>
  <si>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</si>
  <si>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</si>
  <si>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</si>
  <si>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</si>
  <si>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</si>
  <si>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</si>
  <si>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</si>
  <si>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</si>
  <si>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</si>
  <si>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</si>
  <si>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</si>
  <si>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</si>
  <si>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</si>
  <si>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</si>
  <si>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</si>
  <si>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</si>
  <si>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</si>
  <si>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</si>
  <si>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</si>
  <si>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</si>
  <si>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</si>
  <si>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</si>
  <si>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</si>
  <si>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</si>
  <si>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</si>
  <si>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</si>
  <si>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</si>
  <si>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</si>
  <si>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</si>
  <si>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</si>
  <si>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</si>
  <si>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</si>
  <si>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</si>
  <si>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</si>
  <si>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</si>
  <si>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</si>
  <si>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</si>
  <si>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</si>
  <si>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</si>
  <si>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</si>
  <si>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</si>
  <si>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</si>
  <si>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</si>
  <si>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</si>
  <si>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</si>
  <si>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</si>
  <si>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</si>
  <si>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</si>
  <si>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</si>
  <si>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</si>
  <si>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</si>
  <si>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</si>
  <si>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</si>
  <si>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</si>
  <si>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</si>
  <si>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</si>
  <si>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</si>
  <si>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</si>
  <si>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</si>
  <si>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</si>
  <si>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</si>
  <si>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</si>
  <si>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</si>
  <si>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</si>
  <si>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</si>
  <si>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</si>
  <si>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</si>
  <si>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</si>
  <si>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</si>
  <si>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</si>
  <si>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</si>
  <si>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</si>
  <si>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</si>
  <si>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</si>
  <si>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</si>
  <si>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</si>
  <si>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</si>
  <si>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</si>
  <si>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</si>
  <si>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</si>
  <si>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</si>
  <si>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</si>
  <si>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</si>
  <si>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</si>
  <si>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</si>
  <si>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</si>
  <si>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</si>
  <si>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</si>
  <si>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</si>
  <si>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</si>
  <si>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</si>
  <si>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</si>
  <si>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</si>
  <si>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</si>
  <si>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</si>
  <si>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</si>
  <si>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</si>
  <si>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</si>
  <si>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</si>
  <si>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</si>
  <si>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</si>
  <si>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</si>
  <si>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</si>
  <si>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</si>
  <si>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</si>
  <si>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</si>
  <si>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</si>
  <si>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</si>
  <si>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</si>
  <si>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</si>
  <si>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</si>
  <si>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</si>
  <si>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</si>
  <si>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</si>
  <si>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</si>
  <si>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</si>
  <si>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</si>
  <si>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</si>
  <si>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</si>
  <si>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</si>
  <si>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</si>
  <si>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</si>
  <si>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</si>
  <si>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</si>
  <si>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</si>
  <si>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</si>
  <si>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</si>
  <si>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</si>
  <si>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</si>
  <si>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</si>
  <si>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</si>
  <si>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</si>
  <si>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</si>
  <si>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</si>
  <si>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</si>
  <si>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</si>
  <si>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</si>
  <si>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</si>
  <si>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</si>
  <si>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</si>
  <si>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</si>
  <si>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</si>
  <si>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</si>
  <si>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</si>
  <si>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</si>
  <si>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</si>
  <si>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</si>
  <si>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</si>
  <si>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</si>
  <si>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</si>
  <si>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</si>
  <si>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</si>
  <si>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</si>
  <si>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</si>
  <si>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</si>
  <si>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</si>
  <si>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</si>
  <si>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</si>
  <si>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</si>
  <si>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</si>
  <si>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</si>
  <si>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</si>
  <si>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</si>
  <si>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</si>
  <si>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</si>
  <si>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</si>
  <si>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</si>
  <si>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</si>
  <si>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</si>
  <si>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</si>
  <si>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</si>
  <si>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</si>
  <si>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</si>
  <si>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</si>
  <si>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</si>
  <si>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</si>
  <si>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</si>
  <si>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</si>
  <si>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</si>
  <si>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</si>
  <si>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</si>
  <si>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</si>
  <si>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</si>
  <si>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</si>
  <si>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</si>
  <si>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</si>
  <si>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</si>
  <si>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</si>
  <si>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</si>
  <si>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</si>
  <si>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</si>
  <si>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</si>
  <si>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</si>
  <si>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</si>
  <si>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</si>
  <si>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</si>
  <si>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</si>
  <si>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</si>
  <si>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</si>
  <si>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</si>
  <si>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</si>
  <si>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</si>
  <si>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</si>
  <si>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</si>
  <si>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</si>
  <si>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</si>
  <si>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</si>
  <si>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</si>
  <si>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</si>
  <si>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</si>
  <si>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</si>
  <si>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</si>
  <si>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</si>
  <si>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</si>
  <si>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</si>
  <si>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</si>
  <si>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</si>
  <si>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</si>
  <si>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</si>
  <si>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</si>
  <si>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</si>
  <si>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</si>
  <si>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</si>
  <si>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</si>
  <si>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</si>
  <si>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</si>
  <si>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</si>
  <si>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</si>
  <si>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</si>
  <si>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</si>
  <si>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</si>
  <si>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</si>
  <si>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</si>
  <si>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</si>
  <si>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</si>
  <si>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</si>
  <si>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</si>
  <si>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</si>
  <si>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</si>
  <si>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</si>
  <si>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</si>
  <si>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</si>
  <si>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</si>
  <si>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</si>
  <si>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</si>
  <si>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</si>
  <si>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</si>
  <si>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</si>
  <si>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</si>
  <si>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</si>
  <si>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</si>
  <si>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</si>
  <si>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</si>
  <si>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</si>
  <si>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</si>
  <si>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</si>
  <si>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</si>
  <si>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</si>
  <si>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</si>
  <si>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</si>
  <si>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</si>
  <si>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</si>
  <si>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</si>
  <si>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</si>
  <si>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</si>
  <si>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</si>
  <si>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</si>
  <si>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</si>
  <si>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</si>
  <si>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</si>
  <si>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</si>
  <si>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</si>
  <si>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</si>
  <si>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</si>
  <si>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</si>
  <si>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</si>
  <si>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</si>
  <si>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</si>
  <si>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</si>
  <si>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</si>
  <si>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</si>
  <si>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</si>
  <si>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</si>
  <si>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</si>
  <si>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</si>
  <si>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</si>
  <si>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</si>
  <si>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</si>
  <si>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</si>
  <si>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</si>
  <si>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</si>
  <si>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</si>
  <si>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</si>
  <si>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</si>
  <si>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</si>
  <si>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</si>
  <si>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</si>
  <si>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</si>
  <si>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</si>
  <si>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</si>
  <si>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</si>
  <si>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</si>
  <si>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</si>
  <si>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</si>
  <si>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</si>
  <si>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</si>
  <si>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</si>
  <si>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</si>
  <si>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</si>
  <si>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</si>
  <si>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</si>
  <si>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</si>
  <si>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</si>
  <si>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</si>
  <si>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</si>
  <si>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</si>
  <si>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</si>
  <si>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</si>
  <si>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</si>
  <si>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</si>
  <si>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</si>
  <si>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</si>
  <si>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</si>
  <si>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</si>
  <si>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</si>
  <si>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</si>
  <si>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</si>
  <si>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</si>
  <si>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</si>
  <si>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</si>
  <si>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</si>
  <si>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</si>
  <si>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</si>
  <si>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</si>
  <si>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</si>
  <si>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</si>
  <si>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</si>
  <si>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</si>
  <si>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</si>
  <si>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</si>
  <si>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</si>
  <si>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</si>
  <si>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</si>
  <si>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</si>
  <si>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</si>
  <si>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</si>
  <si>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</si>
  <si>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</si>
  <si>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</si>
  <si>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</si>
  <si>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</si>
  <si>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</si>
  <si>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</si>
  <si>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</si>
  <si>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</si>
  <si>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</si>
  <si>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</si>
  <si>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</si>
  <si>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</si>
  <si>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</si>
  <si>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</si>
  <si>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</si>
  <si>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</si>
  <si>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</si>
  <si>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</si>
  <si>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</si>
  <si>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</si>
  <si>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</si>
  <si>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</si>
  <si>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</si>
  <si>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</si>
  <si>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</si>
  <si>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</si>
  <si>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</si>
  <si>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</si>
  <si>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</si>
  <si>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</si>
  <si>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</si>
  <si>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</si>
  <si>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</si>
  <si>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</si>
  <si>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</si>
  <si>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</si>
  <si>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</si>
  <si>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</si>
  <si>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</si>
  <si>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</si>
  <si>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</si>
  <si>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</si>
  <si>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</si>
  <si>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</si>
  <si>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</si>
  <si>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</si>
  <si>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</si>
  <si>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</si>
  <si>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</si>
  <si>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</si>
  <si>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</si>
  <si>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</si>
  <si>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</si>
  <si>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</si>
  <si>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</si>
  <si>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</si>
  <si>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</si>
  <si>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</si>
  <si>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</si>
  <si>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</si>
  <si>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</si>
  <si>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</si>
  <si>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</si>
  <si>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</si>
  <si>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</si>
  <si>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</si>
  <si>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</si>
  <si>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</si>
  <si>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</si>
  <si>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</si>
  <si>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</si>
  <si>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</si>
  <si>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</si>
  <si>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</si>
  <si>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</si>
  <si>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</si>
  <si>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</si>
  <si>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</si>
  <si>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</si>
  <si>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</si>
  <si>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</si>
  <si>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</si>
  <si>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</si>
  <si>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</si>
  <si>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</si>
  <si>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</si>
  <si>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</si>
  <si>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</si>
  <si>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</si>
  <si>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</si>
  <si>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</si>
  <si>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</si>
  <si>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</si>
  <si>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</si>
  <si>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</si>
  <si>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</si>
  <si>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</si>
  <si>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</si>
  <si>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</si>
  <si>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</si>
  <si>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</si>
  <si>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</si>
  <si>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</si>
  <si>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</si>
  <si>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</si>
  <si>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</si>
  <si>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</si>
  <si>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</si>
  <si>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</si>
  <si>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</si>
  <si>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</si>
  <si>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</si>
  <si>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</si>
  <si>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</si>
  <si>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</si>
  <si>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</si>
  <si>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</si>
  <si>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</si>
  <si>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</si>
  <si>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</si>
  <si>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</si>
  <si>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</si>
  <si>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</si>
  <si>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</si>
  <si>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</si>
  <si>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</si>
  <si>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</si>
  <si>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</si>
  <si>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</si>
  <si>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</si>
  <si>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</si>
  <si>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</si>
  <si>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</si>
  <si>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</si>
  <si>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</si>
  <si>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</si>
  <si>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</si>
  <si>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</si>
  <si>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</si>
  <si>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</si>
  <si>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</si>
  <si>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</si>
  <si>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</si>
  <si>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</si>
  <si>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</si>
  <si>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</si>
  <si>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</si>
  <si>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</si>
  <si>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</si>
  <si>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</si>
  <si>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</si>
  <si>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</si>
  <si>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</si>
  <si>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</si>
  <si>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</si>
  <si>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</si>
  <si>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</si>
  <si>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</si>
  <si>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</si>
  <si>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</si>
  <si>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</si>
  <si>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</si>
  <si>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</si>
  <si>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</si>
  <si>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</si>
  <si>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</si>
  <si>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</si>
  <si>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</si>
  <si>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</si>
  <si>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</si>
  <si>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</si>
  <si>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</si>
  <si>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</si>
  <si>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</si>
  <si>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</si>
  <si>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</si>
  <si>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</si>
  <si>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</si>
  <si>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</si>
  <si>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</si>
  <si>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</si>
  <si>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</si>
  <si>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</si>
  <si>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</si>
  <si>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</si>
  <si>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</si>
  <si>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</si>
  <si>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</si>
  <si>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</si>
  <si>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</si>
  <si>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</si>
  <si>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</si>
  <si>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</si>
  <si>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</si>
  <si>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</si>
  <si>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</si>
  <si>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</si>
  <si>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</si>
  <si>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</si>
  <si>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</si>
  <si>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</si>
  <si>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</si>
  <si>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</si>
  <si>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</si>
  <si>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</si>
  <si>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</si>
  <si>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</si>
  <si>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</si>
  <si>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</si>
  <si>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</si>
  <si>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</si>
  <si>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</si>
  <si>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</si>
  <si>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</si>
  <si>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</si>
  <si>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</si>
  <si>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</si>
  <si>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</si>
  <si>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</si>
  <si>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</si>
  <si>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</si>
  <si>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</si>
  <si>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</si>
  <si>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</si>
  <si>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</si>
  <si>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</si>
  <si>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</si>
  <si>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</si>
  <si>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</si>
  <si>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</si>
  <si>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</si>
  <si>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</si>
  <si>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</si>
  <si>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</si>
  <si>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</si>
  <si>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</si>
  <si>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</si>
  <si>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</si>
  <si>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</si>
  <si>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</si>
  <si>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</si>
  <si>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</si>
  <si>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</si>
  <si>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</si>
  <si>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</si>
  <si>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</si>
  <si>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</si>
  <si>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</si>
  <si>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</si>
  <si>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</si>
  <si>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</si>
  <si>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</si>
  <si>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</si>
  <si>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</si>
  <si>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</si>
  <si>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</si>
  <si>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</si>
  <si>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</si>
  <si>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</si>
  <si>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</si>
  <si>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</si>
  <si>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</si>
  <si>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</si>
  <si>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</si>
  <si>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</si>
  <si>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</si>
  <si>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</si>
  <si>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</si>
  <si>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</si>
  <si>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</si>
  <si>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</si>
  <si>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</si>
  <si>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</si>
  <si>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</si>
  <si>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</si>
  <si>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</si>
  <si>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</si>
  <si>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</si>
  <si>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</si>
  <si>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</si>
  <si>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</si>
  <si>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</si>
  <si>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</si>
  <si>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</si>
  <si>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</si>
  <si>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</si>
  <si>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</si>
  <si>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</si>
  <si>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</si>
  <si>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</si>
  <si>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</si>
  <si>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</si>
  <si>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</si>
  <si>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</si>
  <si>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</si>
  <si>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</si>
  <si>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</si>
  <si>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</si>
  <si>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</si>
  <si>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</si>
  <si>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</si>
  <si>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</si>
  <si>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</si>
  <si>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</si>
  <si>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</si>
  <si>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</si>
  <si>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</si>
  <si>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</si>
  <si>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</si>
  <si>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</si>
  <si>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</si>
  <si>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</si>
  <si>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</si>
  <si>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</si>
  <si>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</si>
  <si>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</si>
  <si>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</si>
  <si>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</si>
  <si>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</si>
  <si>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</si>
  <si>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</si>
  <si>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</si>
  <si>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</si>
  <si>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</si>
  <si>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</si>
  <si>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</si>
  <si>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</si>
  <si>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</si>
  <si>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</si>
  <si>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</si>
  <si>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</si>
  <si>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</si>
  <si>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</si>
  <si>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</si>
  <si>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</si>
  <si>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</si>
  <si>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</si>
  <si>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</si>
  <si>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</si>
  <si>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</si>
  <si>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</si>
  <si>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</si>
  <si>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</si>
  <si>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</si>
  <si>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</si>
  <si>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</si>
  <si>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</si>
  <si>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</si>
  <si>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</si>
  <si>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</si>
  <si>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</si>
  <si>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</si>
  <si>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</si>
  <si>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</si>
  <si>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</si>
  <si>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</si>
  <si>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</si>
  <si>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</si>
  <si>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</si>
  <si>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</si>
  <si>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</si>
  <si>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</si>
  <si>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</si>
  <si>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</si>
  <si>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</si>
  <si>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</si>
  <si>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</si>
  <si>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</si>
  <si>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</si>
  <si>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</si>
  <si>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</si>
  <si>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</si>
  <si>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</si>
  <si>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</si>
  <si>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</si>
  <si>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</si>
  <si>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</si>
  <si>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</si>
  <si>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</si>
  <si>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</si>
  <si>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</si>
  <si>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</si>
  <si>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</si>
  <si>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</si>
  <si>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</si>
  <si>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</si>
  <si>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</si>
  <si>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</si>
  <si>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</si>
  <si>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</si>
  <si>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</si>
  <si>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</si>
  <si>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</si>
  <si>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</si>
  <si>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</si>
  <si>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</si>
  <si>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</si>
  <si>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</si>
  <si>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</si>
  <si>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</si>
  <si>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</si>
  <si>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</si>
  <si>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</si>
  <si>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</si>
  <si>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</si>
  <si>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</si>
  <si>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</si>
  <si>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</si>
  <si>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</si>
  <si>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</si>
  <si>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</si>
  <si>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</si>
  <si>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</si>
  <si>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</si>
  <si>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</si>
  <si>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</si>
  <si>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</si>
  <si>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</si>
  <si>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</si>
  <si>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</si>
  <si>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</si>
  <si>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</si>
  <si>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</si>
  <si>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</si>
  <si>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</si>
  <si>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</si>
  <si>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</si>
  <si>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</si>
  <si>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</si>
  <si>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</si>
  <si>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</si>
  <si>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</si>
  <si>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</si>
  <si>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</si>
  <si>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</si>
  <si>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</si>
  <si>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</si>
  <si>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</si>
  <si>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</si>
  <si>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</si>
  <si>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</si>
  <si>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</si>
  <si>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</si>
  <si>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</si>
  <si>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</si>
  <si>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</si>
  <si>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</si>
  <si>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</si>
  <si>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</si>
  <si>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</si>
  <si>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</si>
  <si>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</si>
  <si>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</si>
  <si>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</si>
  <si>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</si>
  <si>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</si>
  <si>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</si>
  <si>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</si>
  <si>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</si>
  <si>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</si>
  <si>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</si>
  <si>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</si>
  <si>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</si>
  <si>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</si>
  <si>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</si>
  <si>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</si>
  <si>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</si>
  <si>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</si>
  <si>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</si>
  <si>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</si>
  <si>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</si>
  <si>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</si>
  <si>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</si>
  <si>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</si>
  <si>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</si>
  <si>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</si>
  <si>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</si>
  <si>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</si>
  <si>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</si>
  <si>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</si>
  <si>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</si>
  <si>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</si>
  <si>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</si>
  <si>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</si>
  <si>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</si>
  <si>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</si>
  <si>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</si>
  <si>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</si>
  <si>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</si>
  <si>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</si>
  <si>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</si>
  <si>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</si>
  <si>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</si>
  <si>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</si>
  <si>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</si>
  <si>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</si>
  <si>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</si>
  <si>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</si>
  <si>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</si>
  <si>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</si>
  <si>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</si>
  <si>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</si>
  <si>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</si>
  <si>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</si>
  <si>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</si>
  <si>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</si>
  <si>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</si>
  <si>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</si>
  <si>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</si>
  <si>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</si>
  <si>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</si>
  <si>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</si>
  <si>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</si>
  <si>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</si>
  <si>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</si>
  <si>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</si>
  <si>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</si>
  <si>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</si>
  <si>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</si>
  <si>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</si>
  <si>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</si>
  <si>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</si>
  <si>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</si>
  <si>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</si>
  <si>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</si>
  <si>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</si>
  <si>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</si>
  <si>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</si>
  <si>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</si>
  <si>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</si>
  <si>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</si>
  <si>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</si>
  <si>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</si>
  <si>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</si>
  <si>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</si>
  <si>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</si>
  <si>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</si>
  <si>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</si>
  <si>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</si>
  <si>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</si>
  <si>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</si>
  <si>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</si>
  <si>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</si>
  <si>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</si>
  <si>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</si>
  <si>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</si>
  <si>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</si>
  <si>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</si>
  <si>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</si>
  <si>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</si>
  <si>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</si>
  <si>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</si>
  <si>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</si>
  <si>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</si>
  <si>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</si>
  <si>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</si>
  <si>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</si>
  <si>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</si>
  <si>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</si>
  <si>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</si>
  <si>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</si>
  <si>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</si>
  <si>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</si>
  <si>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</si>
  <si>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</si>
  <si>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</si>
  <si>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</si>
  <si>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</si>
  <si>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</si>
  <si>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</si>
  <si>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</si>
  <si>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</si>
  <si>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</si>
  <si>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</si>
  <si>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</si>
  <si>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</si>
  <si>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</si>
  <si>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</si>
  <si>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</si>
  <si>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</si>
  <si>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</si>
  <si>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</si>
  <si>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</si>
  <si>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</si>
  <si>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</si>
  <si>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</si>
  <si>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</si>
  <si>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</si>
  <si>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</si>
  <si>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</si>
  <si>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</si>
  <si>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</si>
  <si>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</si>
  <si>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</si>
  <si>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</si>
  <si>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</si>
  <si>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</si>
  <si>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</si>
  <si>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</si>
  <si>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</si>
  <si>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</si>
  <si>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</si>
  <si>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</si>
  <si>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</si>
  <si>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</si>
  <si>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</si>
  <si>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</si>
  <si>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</si>
  <si>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</si>
  <si>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</si>
  <si>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</si>
  <si>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</si>
  <si>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</si>
  <si>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</si>
  <si>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</si>
  <si>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</si>
  <si>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</si>
  <si>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</si>
  <si>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</si>
  <si>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</si>
  <si>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</si>
  <si>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</si>
  <si>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</si>
  <si>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</si>
  <si>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</si>
  <si>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</si>
  <si>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</si>
  <si>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</si>
  <si>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</si>
  <si>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</si>
  <si>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</si>
  <si>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</si>
  <si>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</si>
  <si>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</si>
  <si>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</si>
  <si>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</si>
  <si>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</si>
  <si>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</si>
  <si>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</si>
  <si>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</si>
  <si>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</si>
  <si>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</si>
  <si>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</si>
  <si>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</si>
  <si>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</si>
  <si>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</si>
  <si>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</si>
  <si>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</si>
  <si>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</si>
  <si>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</si>
  <si>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</si>
  <si>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</si>
  <si>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</si>
  <si>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</si>
  <si>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</si>
  <si>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</si>
  <si>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</si>
  <si>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</si>
  <si>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</si>
  <si>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</si>
  <si>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</si>
  <si>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</si>
  <si>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</si>
  <si>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</si>
  <si>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</si>
  <si>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</si>
  <si>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</si>
  <si>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</si>
  <si>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</si>
  <si>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</si>
  <si>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</si>
  <si>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</si>
  <si>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</si>
  <si>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</si>
  <si>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</si>
  <si>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</si>
  <si>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</si>
  <si>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</si>
  <si>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</si>
  <si>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</si>
  <si>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</si>
  <si>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</si>
  <si>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</si>
  <si>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</si>
  <si>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</si>
  <si>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</si>
  <si>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</si>
  <si>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</si>
  <si>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</si>
  <si>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</si>
  <si>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</si>
  <si>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</si>
  <si>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</si>
  <si>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</si>
  <si>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</si>
  <si>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</si>
  <si>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</si>
  <si>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</si>
  <si>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</si>
  <si>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</si>
  <si>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</si>
  <si>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</si>
  <si>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</si>
  <si>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</si>
  <si>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</si>
  <si>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</si>
  <si>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</si>
  <si>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</si>
  <si>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</si>
  <si>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</si>
  <si>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</si>
  <si>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</si>
  <si>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</si>
  <si>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</si>
  <si>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</si>
  <si>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</si>
  <si>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</si>
  <si>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</si>
  <si>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</si>
  <si>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</si>
  <si>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</si>
  <si>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</si>
  <si>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</si>
  <si>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</si>
  <si>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</si>
  <si>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</si>
  <si>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</si>
  <si>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</si>
  <si>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</si>
  <si>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</si>
  <si>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</si>
  <si>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</si>
  <si>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</si>
  <si>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</si>
  <si>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</si>
  <si>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</si>
  <si>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</si>
  <si>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</si>
  <si>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</si>
  <si>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</si>
  <si>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</si>
  <si>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</si>
  <si>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</si>
  <si>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</si>
  <si>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</si>
  <si>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</si>
  <si>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</si>
  <si>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</si>
  <si>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</si>
  <si>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</si>
  <si>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</si>
  <si>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</si>
  <si>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</si>
  <si>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</si>
  <si>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</si>
  <si>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</si>
  <si>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</si>
  <si>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</si>
  <si>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</si>
  <si>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</si>
  <si>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</si>
  <si>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</si>
  <si>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</si>
  <si>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</si>
  <si>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</si>
  <si>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</si>
  <si>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</si>
  <si>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</si>
  <si>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</si>
  <si>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</si>
  <si>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</si>
  <si>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</si>
  <si>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</si>
  <si>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</si>
  <si>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</si>
  <si>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</si>
  <si>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</si>
  <si>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</si>
  <si>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</si>
  <si>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</si>
  <si>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</si>
  <si>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</si>
  <si>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</si>
  <si>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</si>
  <si>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</si>
  <si>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</si>
  <si>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</si>
  <si>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</si>
  <si>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</si>
  <si>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</si>
  <si>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</si>
  <si>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</si>
  <si>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</si>
  <si>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</si>
  <si>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</si>
  <si>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</si>
  <si>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</si>
  <si>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</si>
  <si>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</si>
  <si>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</si>
  <si>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</si>
  <si>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</si>
  <si>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</si>
  <si>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</si>
  <si>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</si>
  <si>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</si>
  <si>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</si>
  <si>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</si>
  <si>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</si>
  <si>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</si>
  <si>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</si>
  <si>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</si>
  <si>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</si>
  <si>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</si>
  <si>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</si>
  <si>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</si>
  <si>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</si>
  <si>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</si>
  <si>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</si>
  <si>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</si>
  <si>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</si>
  <si>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</si>
  <si>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</si>
  <si>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</si>
  <si>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</si>
  <si>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</si>
  <si>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</si>
  <si>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</si>
  <si>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</si>
  <si>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</si>
  <si>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</si>
  <si>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</si>
  <si>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</si>
  <si>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</si>
  <si>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</si>
  <si>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</si>
  <si>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</si>
  <si>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</si>
  <si>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</si>
  <si>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</si>
  <si>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</si>
  <si>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</si>
  <si>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</si>
  <si>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</si>
  <si>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</si>
  <si>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</si>
  <si>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</si>
  <si>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</si>
  <si>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</si>
  <si>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</si>
  <si>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</si>
  <si>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</si>
  <si>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</si>
  <si>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</si>
  <si>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</si>
  <si>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</si>
  <si>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</si>
  <si>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</si>
  <si>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</si>
  <si>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</si>
  <si>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</si>
  <si>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</si>
  <si>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</si>
  <si>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</si>
  <si>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</si>
  <si>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</si>
  <si>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</si>
  <si>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</si>
  <si>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</si>
  <si>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</si>
  <si>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</si>
  <si>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</si>
  <si>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</si>
  <si>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</si>
  <si>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</si>
  <si>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</si>
  <si>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</si>
  <si>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</si>
  <si>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</si>
  <si>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</si>
  <si>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</si>
  <si>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</si>
  <si>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</si>
  <si>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</si>
  <si>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</si>
  <si>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</si>
  <si>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</si>
  <si>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</si>
  <si>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</si>
  <si>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</si>
  <si>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</si>
  <si>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</si>
  <si>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</si>
  <si>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</si>
  <si>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</si>
  <si>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</si>
  <si>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</si>
  <si>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</si>
  <si>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</si>
  <si>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</si>
  <si>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</si>
  <si>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</si>
  <si>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</si>
  <si>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</si>
  <si>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</si>
  <si>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</si>
  <si>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</si>
  <si>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</si>
  <si>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</si>
  <si>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</si>
  <si>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</si>
  <si>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</si>
  <si>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</si>
  <si>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</si>
  <si>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</si>
  <si>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</si>
  <si>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</si>
  <si>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</si>
  <si>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</si>
  <si>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</si>
  <si>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</si>
  <si>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</si>
  <si>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</si>
  <si>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</si>
  <si>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</si>
  <si>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</si>
  <si>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</si>
  <si>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</si>
  <si>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</si>
  <si>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</si>
  <si>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</si>
  <si>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</si>
  <si>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</si>
  <si>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</si>
  <si>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</si>
  <si>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</si>
  <si>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</si>
  <si>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</si>
  <si>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</si>
  <si>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</si>
  <si>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</si>
  <si>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</si>
  <si>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</si>
  <si>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</si>
  <si>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</si>
  <si>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</si>
  <si>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</si>
  <si>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</si>
  <si>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</si>
  <si>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</si>
  <si>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</si>
  <si>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</si>
  <si>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</si>
  <si>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</si>
  <si>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</si>
  <si>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</si>
  <si>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</si>
  <si>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</si>
  <si>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</si>
  <si>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</si>
  <si>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</si>
  <si>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</si>
  <si>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</si>
  <si>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</si>
  <si>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</si>
  <si>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</si>
  <si>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</si>
  <si>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</si>
  <si>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</si>
  <si>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</si>
  <si>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</si>
  <si>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</si>
  <si>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</si>
  <si>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</si>
  <si>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</si>
  <si>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</si>
  <si>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</si>
  <si>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</si>
  <si>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</si>
  <si>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</si>
  <si>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</si>
  <si>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</si>
  <si>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</si>
  <si>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</si>
  <si>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</si>
  <si>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</si>
  <si>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</si>
  <si>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</si>
  <si>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</si>
  <si>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</si>
  <si>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</si>
  <si>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</si>
  <si>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</si>
  <si>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</si>
  <si>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</si>
  <si>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</si>
  <si>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</si>
  <si>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</si>
  <si>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</si>
  <si>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</si>
  <si>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</si>
  <si>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</si>
  <si>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</si>
  <si>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</si>
  <si>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</si>
  <si>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</si>
  <si>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</si>
  <si>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</si>
  <si>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</si>
  <si>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</si>
  <si>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</si>
  <si>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</si>
  <si>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</si>
  <si>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</si>
  <si>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</si>
  <si>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</si>
  <si>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</si>
  <si>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</si>
  <si>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</si>
  <si>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</si>
  <si>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</si>
  <si>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</si>
  <si>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</si>
  <si>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</si>
  <si>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</si>
  <si>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</si>
  <si>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</si>
  <si>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</si>
  <si>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</si>
  <si>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</si>
  <si>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</si>
  <si>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</si>
  <si>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</si>
  <si>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</si>
  <si>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</si>
  <si>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</si>
  <si>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</si>
  <si>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</si>
  <si>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</si>
  <si>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</si>
  <si>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</si>
  <si>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</si>
  <si>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</si>
  <si>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</si>
  <si>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</si>
  <si>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</si>
  <si>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</si>
  <si>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</si>
  <si>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</si>
  <si>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</si>
  <si>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</si>
  <si>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</si>
  <si>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</si>
  <si>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</si>
  <si>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</si>
  <si>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</si>
  <si>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</si>
  <si>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</si>
  <si>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</si>
  <si>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</si>
  <si>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</si>
  <si>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</si>
  <si>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</si>
  <si>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</si>
  <si>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</si>
  <si>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</si>
  <si>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</si>
  <si>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</si>
  <si>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</si>
  <si>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</si>
  <si>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</si>
  <si>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</si>
  <si>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</si>
  <si>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</si>
  <si>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</si>
  <si>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</si>
  <si>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</si>
  <si>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</si>
  <si>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</si>
  <si>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</si>
  <si>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</si>
  <si>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</si>
  <si>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</si>
  <si>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</si>
  <si>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</si>
  <si>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</si>
  <si>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</si>
  <si>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</si>
  <si>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</si>
  <si>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</si>
  <si>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</si>
  <si>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</si>
  <si>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</si>
  <si>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</si>
  <si>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</si>
  <si>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</si>
  <si>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</si>
  <si>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</si>
  <si>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</si>
  <si>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</si>
  <si>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</si>
  <si>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</si>
  <si>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</si>
  <si>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</si>
  <si>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</si>
  <si>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</si>
  <si>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</si>
  <si>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</si>
  <si>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</si>
  <si>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</si>
  <si>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</si>
  <si>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</si>
  <si>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</si>
  <si>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</si>
  <si>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</si>
  <si>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</si>
  <si>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</si>
  <si>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</si>
  <si>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</si>
  <si>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</si>
  <si>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</si>
  <si>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</si>
  <si>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</si>
  <si>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</si>
  <si>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</si>
  <si>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</si>
  <si>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</si>
  <si>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</si>
  <si>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</si>
  <si>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</si>
  <si>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</si>
  <si>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</si>
  <si>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</si>
  <si>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</si>
  <si>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</si>
  <si>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</si>
  <si>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</si>
  <si>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</si>
  <si>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</si>
  <si>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</si>
  <si>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</si>
  <si>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</si>
  <si>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</si>
  <si>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</si>
  <si>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</si>
  <si>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</si>
  <si>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</si>
  <si>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</si>
  <si>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</si>
  <si>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</si>
  <si>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</si>
  <si>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</si>
  <si>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</si>
  <si>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</si>
  <si>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</si>
  <si>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</si>
  <si>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</si>
  <si>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</si>
  <si>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</si>
  <si>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</si>
  <si>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</si>
  <si>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</si>
  <si>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</si>
  <si>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</si>
  <si>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</si>
  <si>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</si>
  <si>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</si>
  <si>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</si>
  <si>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</si>
  <si>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</si>
  <si>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</si>
  <si>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</si>
  <si>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</si>
  <si>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</si>
  <si>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</si>
  <si>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</si>
  <si>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</si>
  <si>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</si>
  <si>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</si>
  <si>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</si>
  <si>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</si>
  <si>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</si>
  <si>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</si>
  <si>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</si>
  <si>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</si>
  <si>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</si>
  <si>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</si>
  <si>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</si>
  <si>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</si>
  <si>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</si>
  <si>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</si>
  <si>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</si>
  <si>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</si>
  <si>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</si>
  <si>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</si>
  <si>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</si>
  <si>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</si>
  <si>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</si>
  <si>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</si>
  <si>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</si>
  <si>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</si>
  <si>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</si>
  <si>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</si>
  <si>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</si>
  <si>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</si>
  <si>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</si>
  <si>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</si>
  <si>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</si>
  <si>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</si>
  <si>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</si>
  <si>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</si>
  <si>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</si>
  <si>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</si>
  <si>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</si>
  <si>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</si>
  <si>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</si>
  <si>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</si>
  <si>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</si>
  <si>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</si>
  <si>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</si>
  <si>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</si>
  <si>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</si>
  <si>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</si>
  <si>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</si>
  <si>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</si>
  <si>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</si>
  <si>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</si>
  <si>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</si>
  <si>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</si>
  <si>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</si>
  <si>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</si>
  <si>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</si>
  <si>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</si>
  <si>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</si>
  <si>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</si>
  <si>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</si>
  <si>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</si>
  <si>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</si>
  <si>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</si>
  <si>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</si>
  <si>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</si>
  <si>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</si>
  <si>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</si>
  <si>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</si>
  <si>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</si>
  <si>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</si>
  <si>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</si>
  <si>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</si>
  <si>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</si>
  <si>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</si>
  <si>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</si>
  <si>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</si>
  <si>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</si>
  <si>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</si>
  <si>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</si>
  <si>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</si>
  <si>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</si>
  <si>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</si>
  <si>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</si>
  <si>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</si>
  <si>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</si>
  <si>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</si>
  <si>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</si>
  <si>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</si>
  <si>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</si>
  <si>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</si>
  <si>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</si>
  <si>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</si>
  <si>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</si>
  <si>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</si>
  <si>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</si>
  <si>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</si>
  <si>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</si>
  <si>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</si>
  <si>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</si>
  <si>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</si>
  <si>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</si>
  <si>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</si>
  <si>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</si>
  <si>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</si>
  <si>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</si>
  <si>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</si>
  <si>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</si>
  <si>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</si>
  <si>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</si>
  <si>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</si>
  <si>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</si>
  <si>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</si>
  <si>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</si>
  <si>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</si>
  <si>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</si>
  <si>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</si>
  <si>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</si>
  <si>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</si>
  <si>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</si>
  <si>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</si>
  <si>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</si>
  <si>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</si>
  <si>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</si>
  <si>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</si>
  <si>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</si>
  <si>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</si>
  <si>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</si>
  <si>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</si>
  <si>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</si>
  <si>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</si>
  <si>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</si>
  <si>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</si>
  <si>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</si>
  <si>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</si>
  <si>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</si>
  <si>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</si>
  <si>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</si>
  <si>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</si>
  <si>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</si>
  <si>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</si>
  <si>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</si>
  <si>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</si>
  <si>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</si>
  <si>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</si>
  <si>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</si>
  <si>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</si>
  <si>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</si>
  <si>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</si>
  <si>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</si>
  <si>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</si>
  <si>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</si>
  <si>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</si>
  <si>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</si>
  <si>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</si>
  <si>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</si>
  <si>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</si>
  <si>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</si>
  <si>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</si>
  <si>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</si>
  <si>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</si>
  <si>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</si>
  <si>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</si>
  <si>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</si>
  <si>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</si>
  <si>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</si>
  <si>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</si>
  <si>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</si>
  <si>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</si>
  <si>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</si>
  <si>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</si>
  <si>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</si>
  <si>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</si>
  <si>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</si>
  <si>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</si>
  <si>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</si>
  <si>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</si>
  <si>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</si>
  <si>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</si>
  <si>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</si>
  <si>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</si>
  <si>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</si>
  <si>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</si>
  <si>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</si>
  <si>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</si>
  <si>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</si>
  <si>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</si>
  <si>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</si>
  <si>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</si>
  <si>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</si>
  <si>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</si>
  <si>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</si>
  <si>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</si>
  <si>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</si>
  <si>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</si>
  <si>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</si>
  <si>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</si>
  <si>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</si>
  <si>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</si>
  <si>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</si>
  <si>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</si>
  <si>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</si>
  <si>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</si>
  <si>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</si>
  <si>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</si>
  <si>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</si>
  <si>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</si>
  <si>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</si>
  <si>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</si>
  <si>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</si>
  <si>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</si>
  <si>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</si>
  <si>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</si>
  <si>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</si>
  <si>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</si>
  <si>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</si>
  <si>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</si>
  <si>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</si>
  <si>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</si>
  <si>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</si>
  <si>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</si>
  <si>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</si>
  <si>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</si>
  <si>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</si>
  <si>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</si>
  <si>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</si>
  <si>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</si>
  <si>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</si>
  <si>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</si>
  <si>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</si>
  <si>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</si>
  <si>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</si>
  <si>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</si>
  <si>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</si>
  <si>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</si>
  <si>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</si>
  <si>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</si>
  <si>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</si>
  <si>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</si>
  <si>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</si>
  <si>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</si>
  <si>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</si>
  <si>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</si>
  <si>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</si>
  <si>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</si>
  <si>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</si>
  <si>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</si>
  <si>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</si>
  <si>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</si>
  <si>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</si>
  <si>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</si>
  <si>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</si>
  <si>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</si>
  <si>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</si>
  <si>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</si>
  <si>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</si>
  <si>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</si>
  <si>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</si>
  <si>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</si>
  <si>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</si>
  <si>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</si>
  <si>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</si>
  <si>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</si>
  <si>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</si>
  <si>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</si>
  <si>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</si>
  <si>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</si>
  <si>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</si>
  <si>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</si>
  <si>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</si>
  <si>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</si>
  <si>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</si>
  <si>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</si>
  <si>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</si>
  <si>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</si>
  <si>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</si>
  <si>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</si>
  <si>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</si>
  <si>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</si>
  <si>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</si>
  <si>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</si>
  <si>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</si>
  <si>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</si>
  <si>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</si>
  <si>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</si>
  <si>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</si>
  <si>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</si>
  <si>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</si>
  <si>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</si>
  <si>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</si>
  <si>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</si>
  <si>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</si>
  <si>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</si>
  <si>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</si>
  <si>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</si>
  <si>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</si>
  <si>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</si>
  <si>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</si>
  <si>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</si>
  <si>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</si>
  <si>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</si>
  <si>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</si>
  <si>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</si>
  <si>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</si>
  <si>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</si>
  <si>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</si>
  <si>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</si>
  <si>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</si>
  <si>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</si>
  <si>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</si>
  <si>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</si>
  <si>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</si>
  <si>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</si>
  <si>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</si>
  <si>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</si>
  <si>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</si>
  <si>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</si>
  <si>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</si>
  <si>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</si>
  <si>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</si>
  <si>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</si>
  <si>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</si>
  <si>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</si>
  <si>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</si>
  <si>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</si>
  <si>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</si>
  <si>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</si>
  <si>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</si>
  <si>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</si>
  <si>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</si>
  <si>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</si>
  <si>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</si>
  <si>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</si>
  <si>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</si>
  <si>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</si>
  <si>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</si>
  <si>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</si>
  <si>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</si>
  <si>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</si>
  <si>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</si>
  <si>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</si>
  <si>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</si>
  <si>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</si>
  <si>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</si>
  <si>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</si>
  <si>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</si>
  <si>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</si>
  <si>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</si>
  <si>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</si>
  <si>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</si>
  <si>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</si>
  <si>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</si>
  <si>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</si>
  <si>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</si>
  <si>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</si>
  <si>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</si>
  <si>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</si>
  <si>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</si>
  <si>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</si>
  <si>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</si>
  <si>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</si>
  <si>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</si>
  <si>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</si>
  <si>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</si>
  <si>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</si>
  <si>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</si>
  <si>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</si>
  <si>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</si>
  <si>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</si>
  <si>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</si>
  <si>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</si>
  <si>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</si>
  <si>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</si>
  <si>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</si>
  <si>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</si>
  <si>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</si>
  <si>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</si>
  <si>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</si>
  <si>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</si>
  <si>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</si>
  <si>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</si>
  <si>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</si>
  <si>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</si>
  <si>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</si>
  <si>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</si>
  <si>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</si>
  <si>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</si>
  <si>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</si>
  <si>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</si>
  <si>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</si>
  <si>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</si>
  <si>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</si>
  <si>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</si>
  <si>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</si>
  <si>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</si>
  <si>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</si>
  <si>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</si>
  <si>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</si>
  <si>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</si>
  <si>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</si>
  <si>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</si>
  <si>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</si>
  <si>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</si>
  <si>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</si>
  <si>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</si>
  <si>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</si>
  <si>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</si>
  <si>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</si>
  <si>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</si>
  <si>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</si>
  <si>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</si>
  <si>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</si>
  <si>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</si>
  <si>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</si>
  <si>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</si>
  <si>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</si>
  <si>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</si>
  <si>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</si>
  <si>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</si>
  <si>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</si>
  <si>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</si>
  <si>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</si>
  <si>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</si>
  <si>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</si>
  <si>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</si>
  <si>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</si>
  <si>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</si>
  <si>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</si>
  <si>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</si>
  <si>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</si>
  <si>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</si>
  <si>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</si>
  <si>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</si>
  <si>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</si>
  <si>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</si>
  <si>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</si>
  <si>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</si>
  <si>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</si>
  <si>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</si>
  <si>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</si>
  <si>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</si>
  <si>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</si>
  <si>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</si>
  <si>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</si>
  <si>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</si>
  <si>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</si>
  <si>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</si>
  <si>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</si>
  <si>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</si>
  <si>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</si>
  <si>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</si>
  <si>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</si>
  <si>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</si>
  <si>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</si>
  <si>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</si>
  <si>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</si>
  <si>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</si>
  <si>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</si>
  <si>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</si>
  <si>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</si>
  <si>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</si>
  <si>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</si>
  <si>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</si>
  <si>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</si>
  <si>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</si>
  <si>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</si>
  <si>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</si>
  <si>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</si>
  <si>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</si>
  <si>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</si>
  <si>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</si>
  <si>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</si>
  <si>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</si>
  <si>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</si>
  <si>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</si>
  <si>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</si>
  <si>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</si>
  <si>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</si>
  <si>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</si>
  <si>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</si>
  <si>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</si>
  <si>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</si>
  <si>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</si>
  <si>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</si>
  <si>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</si>
  <si>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</si>
  <si>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</si>
  <si>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</si>
  <si>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</si>
  <si>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</si>
  <si>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</si>
  <si>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</si>
  <si>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</si>
  <si>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</si>
  <si>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</si>
  <si>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</si>
  <si>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</si>
  <si>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</si>
  <si>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</si>
  <si>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</si>
  <si>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</si>
  <si>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</si>
  <si>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</si>
  <si>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</si>
  <si>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</si>
  <si>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</si>
  <si>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</si>
  <si>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</si>
  <si>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</si>
  <si>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</si>
  <si>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</si>
  <si>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</si>
  <si>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</si>
  <si>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</si>
  <si>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</si>
  <si>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</si>
  <si>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</si>
  <si>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</si>
  <si>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</si>
  <si>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</si>
  <si>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</si>
  <si>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</si>
  <si>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</si>
  <si>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</si>
  <si>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</si>
  <si>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</si>
  <si>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</si>
  <si>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</si>
  <si>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</si>
  <si>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</si>
  <si>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</si>
  <si>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</si>
  <si>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</si>
  <si>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</si>
  <si>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</si>
  <si>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</si>
  <si>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</si>
  <si>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</si>
  <si>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</si>
  <si>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</si>
  <si>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</si>
  <si>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</si>
  <si>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</si>
  <si>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</si>
  <si>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</si>
  <si>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</si>
  <si>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</si>
  <si>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</si>
  <si>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</si>
  <si>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</si>
  <si>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</si>
  <si>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</si>
  <si>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</si>
  <si>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</si>
  <si>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</si>
  <si>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</si>
  <si>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</si>
  <si>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</si>
  <si>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</si>
  <si>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</si>
  <si>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</si>
  <si>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</si>
  <si>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</si>
  <si>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</si>
  <si>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</si>
  <si>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</si>
  <si>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</si>
  <si>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</si>
  <si>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</si>
  <si>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</si>
  <si>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</si>
  <si>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</si>
  <si>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</si>
  <si>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</si>
  <si>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</si>
  <si>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</si>
  <si>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</si>
  <si>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</si>
  <si>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</si>
  <si>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</si>
  <si>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</si>
  <si>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</si>
  <si>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</si>
  <si>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</si>
  <si>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</si>
  <si>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</si>
  <si>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</si>
  <si>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</si>
  <si>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</si>
  <si>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</si>
  <si>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</si>
  <si>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</si>
  <si>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</si>
  <si>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</si>
  <si>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</si>
  <si>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</si>
  <si>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</si>
  <si>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</si>
  <si>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</si>
  <si>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</si>
  <si>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</si>
  <si>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</si>
  <si>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</si>
  <si>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</si>
  <si>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</si>
  <si>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</si>
  <si>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</si>
  <si>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</si>
  <si>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</si>
  <si>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</si>
  <si>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</si>
  <si>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</si>
  <si>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</si>
  <si>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</si>
  <si>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</si>
  <si>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</si>
  <si>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</si>
  <si>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</si>
  <si>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</si>
  <si>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</si>
  <si>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</si>
  <si>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</si>
  <si>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</si>
  <si>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</si>
  <si>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</si>
  <si>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</si>
  <si>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</si>
  <si>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</si>
  <si>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</si>
  <si>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</si>
  <si>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</si>
  <si>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</si>
  <si>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</si>
  <si>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</si>
  <si>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</si>
  <si>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</si>
  <si>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</si>
  <si>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</si>
  <si>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</si>
  <si>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</si>
  <si>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</si>
  <si>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</si>
  <si>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</si>
  <si>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</si>
  <si>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</si>
  <si>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</si>
  <si>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</si>
  <si>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</si>
  <si>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</si>
  <si>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</si>
  <si>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</si>
  <si>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</si>
  <si>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</si>
  <si>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</si>
  <si>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</si>
  <si>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</si>
  <si>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</si>
  <si>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</si>
  <si>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</si>
  <si>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</si>
  <si>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</si>
  <si>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</si>
  <si>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</si>
  <si>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</si>
  <si>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</si>
  <si>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</si>
  <si>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</si>
  <si>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</si>
  <si>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</si>
  <si>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</si>
  <si>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</si>
  <si>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</si>
  <si>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</si>
  <si>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</si>
  <si>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</si>
  <si>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</si>
  <si>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</si>
  <si>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</si>
  <si>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</si>
  <si>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</si>
  <si>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</si>
  <si>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</si>
  <si>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</si>
  <si>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</si>
  <si>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</si>
  <si>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</si>
  <si>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</si>
  <si>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</si>
  <si>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</si>
  <si>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</si>
  <si>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</si>
  <si>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</si>
  <si>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</si>
  <si>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</si>
  <si>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</si>
  <si>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</si>
  <si>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</si>
  <si>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</si>
  <si>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</si>
  <si>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</si>
  <si>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</si>
  <si>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</si>
  <si>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</si>
  <si>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</si>
  <si>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</si>
  <si>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</si>
  <si>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</si>
  <si>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</si>
  <si>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</si>
  <si>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</si>
  <si>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</si>
  <si>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</si>
  <si>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</si>
  <si>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</si>
  <si>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</si>
  <si>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</si>
  <si>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</si>
  <si>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</si>
  <si>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</si>
  <si>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</si>
  <si>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</si>
  <si>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</si>
  <si>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</si>
  <si>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</si>
  <si>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</si>
  <si>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</si>
  <si>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</si>
  <si>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</si>
  <si>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</si>
  <si>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</si>
  <si>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</si>
  <si>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</si>
  <si>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</si>
  <si>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</si>
  <si>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</si>
  <si>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</si>
  <si>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</si>
  <si>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</si>
  <si>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</si>
  <si>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</si>
  <si>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</si>
  <si>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</si>
  <si>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</si>
  <si>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</si>
  <si>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</si>
  <si>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</si>
  <si>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</si>
  <si>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</si>
  <si>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</si>
  <si>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</si>
  <si>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</si>
  <si>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</si>
  <si>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</si>
  <si>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</si>
  <si>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</si>
  <si>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</si>
  <si>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</si>
  <si>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</si>
  <si>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</si>
  <si>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</si>
  <si>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</si>
  <si>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</si>
  <si>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</si>
  <si>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</si>
  <si>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</si>
  <si>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</si>
  <si>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</si>
  <si>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</si>
  <si>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</si>
  <si>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</si>
  <si>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</si>
  <si>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</si>
  <si>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</si>
  <si>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</si>
  <si>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</si>
  <si>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</si>
  <si>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</si>
  <si>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</si>
  <si>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</si>
  <si>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</si>
  <si>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</si>
  <si>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</si>
  <si>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</si>
  <si>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</si>
  <si>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</si>
  <si>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</si>
  <si>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</si>
  <si>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</si>
  <si>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</si>
  <si>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</si>
  <si>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</si>
  <si>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</si>
  <si>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</si>
  <si>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</si>
  <si>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</si>
  <si>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</si>
  <si>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</si>
  <si>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</si>
  <si>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</si>
  <si>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</si>
  <si>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</si>
  <si>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</si>
  <si>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</si>
  <si>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</si>
  <si>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</si>
  <si>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</si>
  <si>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</si>
  <si>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</si>
  <si>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</si>
  <si>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</si>
  <si>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</si>
  <si>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</si>
  <si>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</si>
  <si>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</si>
  <si>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</si>
  <si>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</si>
  <si>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</si>
  <si>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</si>
  <si>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</si>
  <si>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</si>
  <si>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</si>
  <si>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</si>
  <si>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</si>
  <si>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</si>
  <si>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</si>
  <si>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</si>
  <si>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</si>
  <si>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</si>
  <si>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</si>
  <si>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</si>
  <si>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</si>
  <si>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</si>
  <si>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</si>
  <si>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</si>
  <si>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</si>
  <si>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</si>
  <si>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</si>
  <si>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</si>
  <si>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</si>
  <si>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</si>
  <si>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</si>
  <si>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</si>
  <si>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</si>
  <si>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</si>
  <si>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</si>
  <si>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</si>
  <si>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</si>
  <si>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</si>
  <si>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</si>
  <si>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</si>
  <si>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</si>
  <si>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</si>
  <si>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</si>
  <si>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</si>
  <si>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</si>
  <si>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</si>
  <si>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</si>
  <si>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</si>
  <si>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</si>
  <si>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</si>
  <si>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</si>
  <si>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</si>
  <si>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</si>
  <si>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</si>
  <si>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</si>
  <si>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</si>
  <si>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</si>
  <si>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</si>
  <si>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</si>
  <si>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</si>
  <si>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</si>
  <si>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</si>
  <si>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</si>
  <si>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</si>
  <si>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</si>
  <si>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</si>
  <si>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</si>
  <si>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</si>
  <si>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</si>
  <si>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</si>
  <si>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</si>
  <si>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</si>
  <si>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</si>
  <si>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</si>
  <si>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</si>
  <si>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</si>
  <si>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</si>
  <si>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</si>
  <si>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</si>
  <si>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</si>
  <si>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</si>
  <si>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</si>
  <si>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</si>
  <si>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</si>
  <si>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</si>
  <si>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</si>
  <si>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</si>
  <si>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</si>
  <si>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</si>
  <si>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</si>
  <si>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</si>
  <si>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</si>
  <si>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</si>
  <si>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</si>
  <si>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</si>
  <si>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</si>
  <si>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</si>
  <si>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</si>
  <si>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</si>
  <si>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</si>
  <si>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</si>
  <si>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</si>
  <si>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</si>
  <si>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</si>
  <si>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</si>
  <si>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</si>
  <si>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</si>
  <si>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</si>
  <si>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</si>
  <si>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</si>
  <si>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</si>
  <si>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</si>
  <si>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</si>
  <si>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</si>
  <si>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</si>
  <si>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</si>
  <si>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</si>
  <si>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</si>
  <si>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</si>
  <si>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</si>
  <si>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</si>
  <si>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</si>
  <si>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</si>
  <si>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</si>
  <si>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</si>
  <si>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</si>
  <si>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</si>
  <si>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</si>
  <si>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</si>
  <si>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</si>
  <si>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</si>
  <si>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</si>
  <si>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</si>
  <si>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</si>
  <si>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</si>
  <si>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</si>
  <si>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</si>
  <si>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</si>
  <si>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</si>
  <si>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</si>
  <si>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</si>
  <si>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</si>
  <si>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</si>
  <si>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</si>
  <si>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</si>
  <si>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</si>
  <si>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</si>
  <si>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</si>
  <si>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</si>
  <si>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</si>
  <si>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</si>
  <si>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</si>
  <si>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</si>
  <si>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</si>
  <si>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</si>
  <si>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</si>
  <si>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</si>
  <si>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</si>
  <si>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</si>
  <si>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</si>
  <si>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</si>
  <si>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</si>
  <si>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</si>
  <si>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</si>
  <si>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</si>
  <si>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</si>
  <si>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</si>
  <si>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</si>
  <si>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</si>
  <si>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</si>
  <si>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</si>
  <si>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</si>
  <si>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</si>
  <si>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</si>
  <si>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</si>
  <si>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</si>
  <si>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</si>
  <si>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</si>
  <si>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</si>
  <si>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</si>
  <si>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</si>
  <si>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</si>
  <si>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</si>
  <si>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</si>
  <si>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</si>
  <si>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</si>
  <si>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</si>
  <si>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</si>
  <si>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</si>
  <si>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</si>
  <si>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</si>
  <si>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</si>
  <si>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</si>
  <si>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</si>
  <si>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</si>
  <si>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</si>
  <si>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</si>
  <si>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</si>
  <si>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</si>
  <si>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</si>
  <si>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</si>
  <si>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</si>
  <si>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</si>
  <si>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</si>
  <si>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</si>
  <si>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</si>
  <si>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</si>
  <si>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</si>
  <si>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</si>
  <si>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</si>
  <si>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</si>
  <si>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</si>
  <si>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</si>
  <si>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</si>
  <si>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</si>
  <si>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</si>
  <si>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</si>
  <si>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</si>
  <si>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</si>
  <si>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</si>
  <si>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</si>
  <si>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</si>
  <si>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</si>
  <si>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</si>
  <si>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</si>
  <si>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</si>
  <si>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</si>
  <si>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</si>
  <si>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</si>
  <si>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</si>
  <si>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</si>
  <si>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</si>
  <si>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</si>
  <si>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</si>
  <si>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</si>
  <si>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</si>
  <si>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</si>
  <si>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</si>
  <si>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</si>
  <si>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</si>
  <si>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</si>
  <si>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</si>
  <si>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</si>
  <si>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</si>
  <si>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</si>
  <si>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</si>
  <si>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</si>
  <si>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</si>
  <si>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</si>
  <si>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</si>
  <si>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</si>
  <si>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</si>
  <si>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</si>
  <si>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</si>
  <si>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</si>
  <si>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</si>
  <si>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</si>
  <si>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</si>
  <si>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</si>
  <si>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</si>
  <si>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</si>
  <si>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</si>
  <si>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</si>
  <si>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</si>
  <si>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</si>
  <si>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</si>
  <si>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</si>
  <si>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</si>
  <si>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</si>
  <si>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</si>
  <si>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</si>
  <si>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</si>
  <si>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</si>
  <si>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</si>
  <si>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</si>
  <si>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</si>
  <si>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</si>
  <si>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</si>
  <si>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</si>
  <si>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</si>
  <si>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</si>
  <si>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</si>
  <si>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</si>
  <si>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</si>
  <si>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</si>
  <si>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</si>
  <si>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</si>
  <si>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</si>
  <si>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</si>
  <si>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</si>
  <si>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</si>
  <si>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</si>
  <si>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</si>
  <si>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</si>
  <si>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</si>
  <si>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</si>
  <si>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</si>
  <si>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</si>
  <si>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</si>
  <si>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</si>
  <si>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</si>
  <si>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</si>
  <si>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</si>
  <si>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</si>
  <si>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</si>
  <si>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</si>
  <si>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</si>
  <si>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</si>
  <si>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</si>
  <si>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</si>
  <si>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</si>
  <si>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</si>
  <si>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</si>
  <si>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</si>
  <si>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</si>
  <si>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</si>
  <si>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</si>
  <si>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</si>
  <si>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</si>
  <si>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</si>
  <si>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</si>
  <si>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</si>
  <si>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</si>
  <si>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</si>
  <si>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</si>
  <si>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</si>
  <si>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</si>
  <si>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</si>
  <si>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</si>
  <si>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</si>
  <si>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</si>
  <si>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</si>
  <si>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</si>
  <si>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</si>
  <si>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</si>
  <si>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</si>
  <si>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</si>
  <si>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</si>
  <si>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</si>
  <si>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</si>
  <si>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</si>
  <si>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</si>
  <si>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</si>
  <si>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</si>
  <si>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</si>
  <si>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</si>
  <si>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</si>
  <si>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</si>
  <si>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</si>
  <si>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</si>
  <si>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</si>
  <si>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</si>
  <si>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</si>
  <si>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</si>
  <si>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</si>
  <si>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</si>
  <si>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</si>
  <si>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</si>
  <si>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</si>
  <si>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</si>
  <si>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</si>
  <si>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</si>
  <si>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</si>
  <si>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</si>
  <si>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</si>
  <si>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</si>
  <si>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</si>
  <si>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</si>
  <si>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</si>
  <si>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</si>
  <si>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</si>
  <si>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</si>
  <si>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</si>
  <si>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</si>
  <si>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</si>
  <si>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</si>
  <si>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</si>
  <si>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</si>
  <si>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</si>
  <si>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</si>
  <si>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</si>
  <si>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</si>
  <si>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</si>
  <si>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</si>
  <si>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</si>
  <si>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</si>
  <si>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</si>
  <si>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</si>
  <si>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</si>
  <si>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</si>
  <si>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</si>
  <si>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</si>
  <si>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</si>
  <si>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</si>
  <si>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</si>
  <si>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</si>
  <si>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</si>
  <si>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</si>
  <si>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</si>
  <si>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</si>
  <si>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</si>
  <si>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</si>
  <si>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</si>
  <si>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</si>
  <si>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</si>
  <si>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</si>
  <si>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</si>
  <si>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</si>
  <si>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</si>
  <si>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</si>
  <si>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</si>
  <si>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</si>
  <si>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</si>
  <si>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</si>
  <si>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</si>
  <si>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</si>
  <si>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</si>
  <si>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</si>
  <si>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</si>
  <si>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</si>
  <si>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</si>
  <si>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</si>
  <si>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</si>
  <si>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</si>
  <si>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</si>
  <si>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</si>
  <si>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</si>
  <si>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</si>
  <si>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</si>
  <si>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</si>
  <si>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</si>
  <si>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</si>
  <si>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</si>
  <si>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</si>
  <si>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</si>
  <si>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</si>
  <si>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</si>
  <si>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</si>
  <si>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</si>
  <si>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</si>
  <si>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</si>
  <si>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</si>
  <si>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</si>
  <si>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</si>
  <si>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</si>
  <si>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</si>
  <si>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</si>
  <si>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</si>
  <si>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</si>
  <si>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</si>
  <si>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</si>
  <si>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</si>
  <si>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</si>
  <si>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</si>
  <si>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</si>
  <si>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</si>
  <si>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</si>
  <si>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</si>
  <si>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</si>
  <si>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</si>
  <si>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</si>
  <si>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</si>
  <si>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</si>
  <si>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</si>
  <si>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</si>
  <si>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</si>
  <si>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</si>
  <si>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</si>
  <si>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</si>
  <si>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</si>
  <si>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</si>
  <si>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</si>
  <si>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</si>
  <si>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</si>
  <si>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</si>
  <si>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</si>
  <si>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</si>
  <si>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</si>
  <si>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</si>
  <si>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</si>
  <si>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</si>
  <si>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</si>
  <si>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</si>
  <si>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</si>
  <si>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</si>
  <si>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</si>
  <si>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</si>
  <si>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</si>
  <si>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</si>
  <si>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</si>
  <si>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</si>
  <si>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</si>
  <si>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</si>
  <si>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</si>
  <si>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</si>
  <si>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</si>
  <si>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</si>
  <si>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</si>
  <si>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</si>
  <si>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</si>
  <si>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</si>
  <si>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</si>
  <si>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</si>
  <si>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</si>
  <si>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</si>
  <si>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</si>
  <si>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</si>
  <si>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</si>
  <si>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</si>
  <si>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</si>
  <si>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</si>
  <si>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</si>
  <si>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</si>
  <si>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</si>
  <si>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</si>
  <si>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</si>
  <si>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</si>
  <si>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</si>
  <si>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</si>
  <si>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</si>
  <si>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</si>
  <si>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</si>
  <si>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</si>
  <si>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</si>
  <si>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</si>
  <si>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</si>
  <si>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</si>
  <si>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</si>
  <si>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</si>
  <si>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</si>
  <si>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</si>
  <si>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</si>
  <si>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</si>
  <si>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</si>
  <si>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</si>
  <si>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</si>
  <si>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</si>
  <si>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</si>
  <si>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</si>
  <si>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</si>
  <si>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</si>
  <si>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</si>
  <si>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</si>
  <si>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</si>
  <si>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</si>
  <si>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</si>
  <si>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</si>
  <si>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</si>
  <si>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</si>
  <si>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</si>
  <si>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</si>
  <si>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</si>
  <si>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</si>
  <si>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</si>
  <si>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</si>
  <si>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</si>
  <si>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</si>
  <si>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</si>
  <si>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</si>
  <si>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</si>
  <si>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</si>
  <si>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</si>
  <si>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</si>
  <si>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</si>
  <si>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</si>
  <si>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</si>
  <si>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</si>
  <si>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</si>
  <si>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</si>
  <si>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</si>
  <si>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</si>
  <si>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</si>
  <si>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</si>
  <si>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</si>
  <si>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</si>
  <si>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</si>
  <si>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</si>
  <si>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</si>
  <si>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</si>
  <si>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</si>
  <si>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</si>
  <si>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</si>
  <si>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</si>
  <si>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</si>
  <si>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</si>
  <si>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</si>
  <si>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</si>
  <si>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</si>
  <si>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</si>
  <si>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</si>
  <si>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</si>
  <si>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</si>
  <si>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</si>
  <si>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</si>
  <si>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</si>
  <si>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</si>
  <si>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</si>
  <si>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</si>
  <si>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</si>
  <si>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</si>
  <si>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</si>
  <si>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</si>
  <si>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</si>
  <si>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</si>
  <si>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</si>
  <si>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</si>
  <si>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</si>
  <si>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</si>
  <si>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</si>
  <si>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</si>
  <si>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</si>
  <si>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</si>
  <si>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</si>
  <si>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</si>
  <si>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</si>
  <si>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</si>
  <si>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</si>
  <si>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</si>
  <si>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</si>
  <si>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</si>
  <si>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</si>
  <si>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</si>
  <si>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</si>
  <si>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</si>
  <si>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</si>
  <si>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</si>
  <si>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</si>
  <si>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</si>
  <si>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</si>
  <si>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</si>
  <si>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</si>
  <si>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</si>
  <si>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</si>
  <si>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</si>
  <si>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</si>
  <si>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</si>
  <si>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</si>
  <si>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</si>
  <si>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</si>
  <si>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</si>
  <si>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</si>
  <si>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</si>
  <si>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</si>
  <si>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</si>
  <si>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</si>
  <si>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</si>
  <si>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</si>
  <si>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</si>
  <si>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</si>
  <si>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</si>
  <si>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</si>
  <si>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</si>
  <si>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</si>
  <si>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</si>
  <si>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</si>
  <si>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</si>
  <si>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</si>
  <si>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</si>
  <si>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</si>
  <si>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</si>
  <si>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</si>
  <si>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</si>
  <si>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</si>
  <si>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</si>
  <si>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</si>
  <si>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</si>
  <si>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</si>
  <si>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</si>
  <si>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</si>
  <si>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</si>
  <si>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</si>
  <si>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</si>
  <si>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</si>
  <si>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</si>
  <si>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</si>
  <si>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</si>
  <si>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</si>
  <si>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</si>
  <si>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</si>
  <si>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</si>
  <si>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</si>
  <si>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</si>
  <si>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</si>
  <si>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</si>
  <si>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</si>
  <si>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</si>
  <si>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</si>
  <si>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</si>
  <si>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</si>
  <si>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</si>
  <si>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</si>
  <si>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</si>
  <si>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</si>
  <si>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</si>
  <si>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</si>
  <si>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</si>
  <si>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</si>
  <si>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</si>
  <si>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</si>
  <si>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</si>
  <si>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</si>
  <si>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</si>
  <si>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</si>
  <si>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</si>
  <si>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</si>
  <si>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</si>
  <si>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</si>
  <si>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</si>
  <si>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</si>
  <si>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</si>
  <si>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</si>
  <si>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</si>
  <si>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</si>
  <si>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</si>
  <si>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</si>
  <si>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</si>
  <si>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</si>
  <si>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</si>
  <si>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</si>
  <si>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</si>
  <si>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</si>
  <si>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</si>
  <si>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</si>
  <si>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</si>
  <si>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</si>
  <si>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</si>
  <si>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</si>
  <si>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</si>
  <si>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</si>
  <si>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</si>
  <si>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</si>
  <si>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</si>
  <si>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</si>
  <si>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</si>
  <si>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</si>
  <si>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</si>
  <si>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</si>
  <si>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</si>
  <si>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</si>
  <si>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</si>
  <si>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</si>
  <si>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</si>
  <si>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</si>
  <si>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</si>
  <si>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</si>
  <si>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</si>
  <si>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</si>
  <si>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</si>
  <si>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</si>
  <si>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</si>
  <si>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</si>
  <si>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</si>
  <si>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</si>
  <si>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</si>
  <si>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</si>
  <si>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</si>
  <si>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</si>
  <si>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</si>
  <si>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</si>
  <si>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</si>
  <si>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</si>
  <si>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</si>
  <si>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</si>
  <si>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</si>
  <si>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</si>
  <si>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</si>
  <si>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</si>
  <si>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</si>
  <si>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</si>
  <si>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</si>
  <si>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</si>
  <si>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</si>
  <si>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</si>
  <si>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</si>
  <si>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</si>
  <si>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</si>
  <si>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</si>
  <si>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</si>
  <si>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</si>
  <si>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</si>
  <si>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</si>
  <si>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</si>
  <si>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</si>
  <si>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</si>
  <si>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</si>
  <si>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</si>
  <si>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</si>
  <si>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</si>
  <si>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</si>
  <si>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</si>
  <si>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</si>
  <si>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</si>
  <si>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</si>
  <si>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</si>
  <si>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</si>
  <si>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</si>
  <si>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</si>
  <si>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</si>
  <si>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</si>
  <si>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</si>
  <si>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</si>
  <si>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</si>
  <si>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</si>
  <si>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</si>
  <si>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</si>
  <si>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</si>
  <si>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</si>
  <si>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</si>
  <si>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</si>
  <si>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</si>
  <si>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</si>
  <si>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</si>
  <si>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</si>
  <si>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</si>
  <si>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</si>
  <si>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</si>
  <si>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</si>
  <si>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</si>
  <si>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</si>
  <si>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</si>
  <si>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</si>
  <si>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</si>
  <si>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</si>
  <si>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</si>
  <si>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</si>
  <si>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</si>
  <si>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</si>
  <si>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</si>
  <si>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</si>
  <si>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</si>
  <si>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</si>
  <si>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</si>
  <si>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</si>
  <si>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</si>
  <si>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</si>
  <si>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</si>
  <si>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</si>
  <si>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</si>
  <si>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</si>
  <si>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</si>
  <si>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</si>
  <si>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</si>
  <si>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</si>
  <si>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</si>
  <si>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</si>
  <si>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</si>
  <si>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</si>
  <si>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</si>
  <si>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</si>
  <si>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</si>
  <si>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</si>
  <si>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</si>
  <si>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</si>
  <si>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</si>
  <si>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</si>
  <si>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</si>
  <si>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</si>
  <si>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</si>
  <si>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</si>
  <si>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</si>
  <si>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</si>
  <si>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</si>
  <si>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</si>
  <si>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</si>
  <si>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</si>
  <si>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</si>
  <si>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</si>
  <si>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</si>
  <si>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</si>
  <si>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</si>
  <si>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</si>
  <si>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</si>
  <si>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</si>
  <si>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</si>
  <si>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</si>
  <si>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</si>
  <si>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</si>
  <si>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</si>
  <si>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</si>
  <si>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</si>
  <si>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</si>
  <si>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</si>
  <si>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</si>
  <si>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</si>
  <si>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</si>
  <si>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</si>
  <si>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</si>
  <si>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</si>
  <si>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</si>
  <si>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</si>
  <si>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</si>
  <si>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</si>
  <si>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</si>
  <si>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</si>
  <si>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</si>
  <si>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</si>
  <si>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</si>
  <si>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</si>
  <si>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</si>
  <si>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</si>
  <si>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</si>
  <si>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</si>
  <si>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</si>
  <si>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</si>
  <si>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</si>
  <si>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</si>
  <si>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</si>
  <si>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</si>
  <si>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</si>
  <si>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</si>
  <si>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</si>
  <si>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</si>
  <si>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</si>
  <si>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</si>
  <si>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</si>
  <si>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</si>
  <si>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</si>
  <si>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</si>
  <si>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</si>
  <si>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</si>
  <si>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</si>
  <si>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</si>
  <si>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</si>
  <si>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</si>
  <si>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</si>
  <si>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</si>
  <si>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</si>
  <si>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</si>
  <si>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</si>
  <si>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</si>
  <si>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</si>
  <si>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</si>
  <si>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</si>
  <si>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</si>
  <si>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</si>
  <si>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</si>
  <si>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</si>
  <si>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</si>
  <si>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</si>
  <si>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</si>
  <si>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</si>
  <si>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</si>
  <si>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</si>
  <si>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</si>
  <si>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</si>
  <si>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</si>
  <si>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</si>
  <si>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</si>
  <si>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</si>
  <si>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</si>
  <si>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</si>
  <si>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</si>
  <si>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</si>
  <si>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</si>
  <si>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</si>
  <si>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</si>
  <si>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</si>
  <si>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</si>
  <si>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</si>
  <si>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</si>
  <si>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</si>
  <si>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</si>
  <si>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</si>
  <si>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</si>
  <si>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</si>
  <si>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</si>
  <si>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</si>
  <si>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</si>
  <si>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</si>
  <si>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</si>
  <si>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</si>
  <si>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</si>
  <si>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</si>
  <si>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</si>
  <si>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</si>
  <si>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</si>
  <si>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</si>
  <si>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</si>
  <si>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</si>
  <si>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</si>
  <si>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</si>
  <si>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</si>
  <si>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</si>
  <si>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</si>
  <si>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</si>
  <si>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</si>
  <si>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</si>
  <si>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</si>
  <si>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</si>
  <si>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</si>
  <si>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</si>
  <si>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</si>
  <si>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</si>
  <si>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</si>
  <si>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</si>
  <si>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</si>
  <si>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</si>
  <si>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</si>
  <si>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</si>
  <si>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</si>
  <si>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</si>
  <si>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</si>
  <si>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</si>
  <si>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</si>
  <si>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</si>
  <si>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</si>
  <si>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</si>
  <si>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</si>
  <si>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</si>
  <si>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</si>
  <si>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</si>
  <si>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</si>
  <si>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</si>
  <si>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</si>
  <si>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</si>
  <si>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</si>
  <si>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</si>
  <si>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</si>
  <si>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</si>
  <si>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</si>
  <si>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</si>
  <si>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</si>
  <si>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</si>
  <si>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</si>
  <si>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</si>
  <si>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</si>
  <si>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</si>
  <si>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</si>
  <si>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</si>
  <si>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</si>
  <si>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</si>
  <si>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</si>
  <si>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</si>
  <si>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</si>
  <si>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</si>
  <si>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</si>
  <si>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</si>
  <si>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</si>
  <si>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</si>
  <si>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</si>
  <si>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</si>
  <si>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</si>
  <si>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</si>
  <si>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</si>
  <si>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</si>
  <si>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</si>
  <si>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</si>
  <si>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</si>
  <si>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</si>
  <si>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</si>
  <si>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</si>
  <si>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</si>
  <si>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</si>
  <si>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</si>
  <si>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</si>
  <si>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</si>
  <si>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</si>
  <si>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</si>
  <si>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</si>
  <si>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</si>
  <si>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</si>
  <si>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</si>
  <si>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</si>
  <si>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</si>
  <si>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</si>
  <si>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</si>
  <si>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</si>
  <si>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</si>
  <si>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</si>
  <si>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</si>
  <si>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</si>
  <si>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</si>
  <si>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</si>
  <si>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</si>
  <si>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</si>
  <si>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</si>
  <si>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</si>
  <si>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</si>
  <si>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</si>
  <si>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</si>
  <si>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</si>
  <si>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</si>
  <si>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</si>
  <si>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</si>
  <si>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</si>
  <si>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</si>
  <si>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</si>
  <si>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</si>
  <si>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</si>
  <si>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</si>
  <si>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</si>
  <si>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</si>
  <si>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</si>
  <si>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</si>
  <si>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</si>
  <si>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</si>
  <si>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</si>
  <si>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</si>
  <si>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</si>
  <si>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</si>
  <si>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</si>
  <si>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</si>
  <si>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</si>
  <si>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</si>
  <si>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</si>
  <si>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</si>
  <si>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</si>
  <si>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</si>
  <si>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</si>
  <si>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</si>
  <si>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</si>
  <si>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</si>
  <si>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</si>
  <si>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</si>
  <si>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</si>
  <si>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</si>
  <si>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</si>
  <si>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</si>
  <si>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</si>
  <si>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</si>
  <si>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</si>
  <si>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</si>
  <si>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</si>
  <si>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</si>
  <si>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</si>
  <si>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</si>
  <si>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</si>
  <si>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</si>
  <si>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</si>
  <si>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</si>
  <si>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</si>
  <si>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</si>
  <si>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</si>
  <si>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</si>
  <si>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</si>
  <si>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</si>
  <si>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</si>
  <si>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</si>
  <si>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</si>
  <si>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</si>
  <si>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</si>
  <si>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</si>
  <si>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</si>
  <si>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</si>
  <si>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</si>
  <si>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</si>
  <si>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</si>
  <si>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</si>
  <si>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</si>
  <si>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</si>
  <si>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</si>
  <si>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</si>
  <si>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</si>
  <si>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</si>
  <si>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</si>
  <si>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</si>
  <si>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</si>
  <si>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</si>
  <si>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</si>
  <si>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</si>
  <si>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</si>
  <si>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</si>
  <si>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</si>
  <si>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</si>
  <si>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</si>
  <si>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</si>
  <si>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</si>
  <si>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</si>
  <si>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</si>
  <si>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</si>
  <si>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</si>
  <si>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</si>
  <si>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</si>
  <si>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</si>
  <si>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</si>
  <si>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</si>
  <si>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</si>
  <si>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</si>
  <si>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</si>
  <si>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</si>
  <si>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</si>
  <si>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</si>
  <si>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</si>
  <si>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</si>
  <si>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</si>
  <si>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</si>
  <si>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</si>
  <si>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</si>
  <si>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</si>
  <si>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</si>
  <si>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</si>
  <si>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</si>
  <si>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</si>
  <si>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</si>
  <si>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</si>
  <si>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</si>
  <si>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</si>
  <si>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</si>
  <si>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</si>
  <si>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</si>
  <si>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</si>
  <si>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</si>
  <si>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</si>
  <si>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</si>
  <si>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</si>
  <si>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</si>
  <si>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</si>
  <si>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</si>
  <si>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</si>
  <si>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</si>
  <si>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</si>
  <si>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</si>
  <si>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</si>
  <si>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</si>
  <si>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</si>
  <si>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</si>
  <si>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</si>
  <si>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</si>
  <si>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</si>
  <si>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</si>
  <si>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</si>
  <si>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</si>
  <si>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</si>
  <si>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</si>
  <si>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</si>
  <si>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</si>
  <si>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</si>
  <si>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</si>
  <si>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</si>
  <si>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</si>
  <si>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</si>
  <si>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</si>
  <si>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</si>
  <si>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</si>
  <si>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</si>
  <si>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</si>
  <si>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</si>
  <si>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</si>
  <si>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</si>
  <si>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</si>
  <si>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</si>
  <si>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</si>
  <si>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</si>
  <si>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</si>
  <si>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</si>
  <si>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</si>
  <si>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</si>
  <si>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</si>
  <si>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</si>
  <si>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</si>
  <si>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</si>
  <si>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</si>
  <si>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</si>
  <si>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</si>
  <si>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</si>
  <si>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</si>
  <si>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</si>
  <si>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</si>
  <si>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</si>
  <si>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</si>
  <si>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</si>
  <si>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</si>
  <si>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</si>
  <si>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</si>
  <si>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</si>
  <si>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</si>
  <si>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</si>
  <si>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</si>
  <si>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</si>
  <si>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</si>
  <si>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</si>
  <si>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</si>
  <si>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</si>
  <si>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</si>
  <si>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</si>
  <si>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</si>
  <si>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</si>
  <si>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</si>
  <si>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</si>
  <si>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</si>
  <si>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</si>
  <si>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</si>
  <si>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</si>
  <si>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</si>
  <si>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</si>
  <si>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</si>
  <si>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</si>
  <si>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</si>
  <si>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</si>
  <si>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</si>
  <si>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</si>
  <si>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</si>
  <si>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</si>
  <si>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</si>
  <si>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</si>
  <si>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</si>
  <si>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</si>
  <si>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</si>
  <si>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</si>
  <si>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</si>
  <si>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</si>
  <si>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</si>
  <si>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</si>
  <si>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</si>
  <si>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</si>
  <si>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</si>
  <si>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</si>
  <si>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</si>
  <si>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</si>
  <si>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</si>
  <si>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</si>
  <si>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</si>
  <si>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</si>
  <si>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</si>
  <si>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</si>
  <si>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</si>
  <si>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</si>
  <si>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</si>
  <si>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</si>
  <si>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</si>
  <si>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</si>
  <si>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</si>
  <si>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</si>
  <si>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</si>
  <si>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</si>
  <si>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</si>
  <si>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</si>
  <si>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</si>
  <si>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</si>
  <si>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</si>
  <si>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</si>
  <si>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</si>
  <si>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</si>
  <si>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</si>
  <si>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</si>
  <si>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</si>
  <si>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</si>
  <si>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</si>
  <si>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</si>
  <si>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</si>
  <si>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</si>
  <si>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</si>
  <si>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</si>
  <si>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</si>
  <si>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</si>
  <si>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</si>
  <si>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</si>
  <si>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</si>
  <si>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</si>
  <si>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</si>
  <si>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</si>
  <si>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</si>
  <si>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</si>
  <si>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</si>
  <si>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</si>
  <si>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</si>
  <si>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</si>
  <si>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</si>
  <si>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</si>
  <si>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</si>
  <si>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</si>
  <si>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</si>
  <si>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</si>
  <si>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</si>
  <si>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</si>
  <si>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</si>
  <si>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</si>
  <si>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</si>
  <si>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</si>
  <si>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</si>
  <si>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</si>
  <si>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</si>
  <si>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</si>
  <si>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</si>
  <si>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</si>
  <si>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</si>
  <si>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</si>
  <si>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</si>
  <si>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</si>
  <si>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</si>
  <si>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</si>
  <si>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</si>
  <si>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</si>
  <si>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</si>
  <si>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</si>
  <si>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</si>
  <si>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</si>
  <si>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</si>
  <si>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</si>
  <si>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</si>
  <si>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</si>
  <si>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</si>
  <si>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</si>
  <si>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</si>
  <si>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</si>
  <si>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</si>
  <si>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</si>
  <si>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</si>
  <si>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</si>
  <si>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</si>
  <si>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</si>
  <si>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</si>
  <si>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</si>
  <si>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</si>
  <si>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</si>
  <si>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</si>
  <si>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</si>
  <si>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</si>
  <si>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</si>
  <si>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</si>
  <si>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</si>
  <si>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</si>
  <si>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</si>
  <si>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</si>
  <si>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</si>
  <si>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</si>
  <si>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</si>
  <si>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</si>
  <si>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</si>
  <si>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</si>
  <si>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</si>
  <si>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</si>
  <si>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</si>
  <si>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</si>
  <si>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</si>
  <si>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</si>
  <si>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</si>
  <si>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</si>
  <si>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</si>
  <si>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</si>
  <si>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</si>
  <si>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</si>
  <si>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</si>
  <si>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</si>
  <si>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</si>
  <si>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</si>
  <si>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</si>
  <si>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</si>
  <si>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</si>
  <si>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</si>
  <si>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</si>
  <si>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</si>
  <si>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</si>
  <si>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</si>
  <si>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</si>
  <si>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</si>
  <si>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</si>
  <si>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</si>
  <si>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</si>
  <si>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</si>
  <si>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</si>
  <si>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</si>
  <si>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</si>
  <si>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</si>
  <si>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</si>
  <si>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</si>
  <si>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</si>
  <si>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</si>
  <si>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</si>
  <si>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</si>
  <si>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</si>
  <si>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</si>
  <si>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</si>
  <si>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</si>
  <si>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</si>
  <si>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</si>
  <si>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</si>
  <si>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</si>
  <si>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</si>
  <si>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</si>
  <si>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</si>
  <si>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</si>
  <si>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</si>
  <si>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</si>
  <si>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</si>
  <si>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</si>
  <si>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</si>
  <si>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</si>
  <si>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</si>
  <si>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</si>
  <si>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</si>
  <si>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</si>
  <si>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</si>
  <si>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</si>
  <si>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</si>
  <si>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</si>
  <si>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</si>
  <si>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</si>
  <si>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</si>
  <si>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</si>
  <si>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</si>
  <si>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</si>
  <si>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</si>
  <si>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</si>
  <si>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</si>
  <si>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</si>
  <si>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</si>
  <si>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</si>
  <si>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</si>
  <si>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</si>
  <si>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</si>
  <si>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</si>
  <si>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</si>
  <si>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</si>
  <si>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</si>
  <si>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</si>
  <si>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</si>
  <si>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</si>
  <si>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</si>
  <si>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</si>
  <si>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</si>
  <si>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</si>
  <si>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</si>
  <si>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</si>
  <si>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</si>
  <si>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</si>
  <si>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</si>
  <si>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</si>
  <si>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</si>
  <si>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</si>
  <si>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</si>
  <si>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</si>
  <si>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</si>
  <si>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</si>
  <si>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</si>
  <si>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</si>
  <si>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</si>
  <si>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</si>
  <si>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</si>
  <si>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</si>
  <si>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</si>
  <si>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</si>
  <si>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</si>
  <si>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</si>
  <si>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</si>
  <si>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</si>
  <si>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</si>
  <si>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</si>
  <si>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</si>
  <si>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</si>
  <si>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</si>
  <si>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</si>
  <si>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</si>
  <si>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</si>
  <si>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</si>
  <si>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</si>
  <si>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</si>
  <si>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</si>
  <si>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</si>
  <si>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</si>
  <si>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</si>
  <si>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</si>
  <si>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</si>
  <si>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</si>
  <si>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</si>
  <si>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</si>
  <si>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</si>
  <si>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</si>
  <si>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</si>
  <si>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</si>
  <si>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</si>
  <si>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</si>
  <si>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</si>
  <si>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</si>
  <si>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</si>
  <si>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</si>
  <si>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</si>
  <si>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</si>
  <si>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</si>
  <si>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</si>
  <si>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</si>
  <si>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</si>
  <si>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</si>
  <si>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</si>
  <si>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</si>
  <si>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</si>
  <si>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</si>
  <si>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</si>
  <si>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</si>
  <si>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</si>
  <si>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</si>
  <si>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</si>
  <si>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</si>
  <si>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</si>
  <si>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</si>
  <si>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</si>
  <si>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</si>
  <si>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</si>
  <si>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</si>
  <si>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</si>
  <si>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</si>
  <si>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</si>
  <si>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</si>
  <si>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</si>
  <si>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</si>
  <si>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</si>
  <si>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</si>
  <si>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</si>
  <si>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</si>
  <si>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</si>
  <si>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</si>
  <si>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</si>
  <si>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</si>
  <si>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</si>
  <si>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</si>
  <si>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</si>
  <si>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</si>
  <si>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</si>
  <si>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</si>
  <si>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</si>
  <si>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</si>
  <si>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</si>
  <si>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</si>
  <si>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</si>
  <si>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</si>
  <si>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</si>
  <si>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</si>
  <si>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</si>
  <si>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</si>
  <si>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</si>
  <si>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</si>
  <si>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</si>
  <si>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</si>
  <si>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</si>
  <si>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</si>
  <si>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</si>
  <si>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</si>
  <si>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</si>
  <si>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</si>
  <si>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</si>
  <si>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</si>
  <si>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</si>
  <si>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</si>
  <si>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</si>
  <si>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</si>
  <si>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</si>
  <si>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</si>
  <si>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</si>
  <si>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</si>
  <si>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</si>
  <si>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</si>
  <si>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</si>
  <si>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</si>
  <si>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</si>
  <si>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</si>
  <si>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</si>
  <si>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</si>
  <si>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</si>
  <si>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</si>
  <si>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</si>
  <si>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</si>
  <si>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</si>
  <si>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</si>
  <si>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</si>
  <si>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</si>
  <si>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</si>
  <si>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</si>
  <si>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</si>
  <si>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</si>
  <si>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</si>
  <si>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</si>
  <si>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</si>
  <si>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</si>
  <si>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</si>
  <si>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</si>
  <si>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</si>
  <si>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</si>
  <si>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</si>
  <si>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</si>
  <si>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</si>
  <si>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</si>
  <si>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</si>
  <si>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</si>
  <si>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</si>
  <si>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</si>
  <si>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</si>
  <si>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</si>
  <si>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</si>
  <si>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</si>
  <si>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</si>
  <si>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</si>
  <si>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</si>
  <si>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</si>
  <si>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</si>
  <si>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</si>
  <si>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</si>
  <si>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</si>
  <si>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</si>
  <si>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</si>
  <si>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</si>
  <si>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</si>
  <si>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</si>
  <si>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</si>
  <si>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</si>
  <si>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</si>
  <si>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</si>
  <si>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</si>
  <si>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</si>
  <si>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</si>
  <si>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</si>
  <si>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</si>
  <si>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</si>
  <si>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</si>
  <si>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</si>
  <si>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</si>
  <si>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</si>
  <si>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</si>
  <si>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</si>
  <si>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</si>
  <si>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</si>
  <si>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</si>
  <si>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</si>
  <si>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</si>
  <si>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</si>
  <si>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</si>
  <si>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</si>
  <si>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</si>
  <si>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</si>
  <si>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</si>
  <si>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</si>
  <si>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</si>
  <si>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</si>
  <si>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</si>
  <si>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</si>
  <si>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</si>
  <si>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</si>
  <si>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</si>
  <si>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</si>
  <si>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</si>
  <si>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</si>
  <si>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</si>
  <si>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</si>
  <si>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</si>
  <si>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</si>
  <si>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</si>
  <si>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</si>
  <si>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</si>
  <si>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</si>
  <si>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</si>
  <si>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</si>
  <si>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</si>
  <si>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</si>
  <si>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</si>
  <si>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</si>
  <si>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</si>
  <si>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</si>
  <si>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</si>
  <si>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</si>
  <si>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</si>
  <si>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</si>
  <si>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</si>
  <si>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</si>
  <si>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</si>
  <si>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</si>
  <si>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</si>
  <si>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</si>
  <si>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</si>
  <si>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</si>
  <si>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</si>
  <si>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</si>
  <si>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</si>
  <si>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</si>
  <si>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</si>
  <si>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</si>
  <si>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</si>
  <si>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</si>
  <si>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</si>
  <si>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</si>
  <si>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</si>
  <si>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</si>
  <si>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</si>
  <si>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</si>
  <si>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</si>
  <si>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</si>
  <si>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</si>
  <si>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</si>
  <si>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</si>
  <si>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</si>
  <si>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</si>
  <si>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</si>
  <si>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</si>
  <si>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</si>
  <si>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</si>
  <si>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</si>
  <si>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</si>
  <si>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</si>
  <si>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</si>
  <si>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</si>
  <si>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</si>
  <si>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</si>
  <si>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</si>
  <si>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</si>
  <si>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</si>
  <si>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</si>
  <si>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</si>
  <si>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</si>
  <si>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</si>
  <si>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</si>
  <si>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</si>
  <si>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</si>
  <si>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</si>
  <si>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</si>
  <si>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</si>
  <si>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</si>
  <si>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</si>
  <si>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</si>
  <si>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</si>
  <si>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</si>
  <si>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</si>
  <si>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</si>
  <si>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</si>
  <si>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</si>
  <si>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</si>
  <si>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</si>
  <si>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</si>
  <si>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</si>
  <si>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</si>
  <si>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</si>
  <si>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</si>
  <si>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</si>
  <si>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</si>
  <si>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</si>
  <si>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</si>
  <si>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</si>
  <si>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</si>
  <si>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</si>
  <si>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</si>
  <si>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</si>
  <si>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</si>
  <si>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</si>
  <si>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</si>
  <si>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</si>
  <si>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</si>
  <si>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</si>
  <si>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</si>
  <si>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</si>
  <si>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</si>
  <si>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</si>
  <si>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</si>
  <si>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</si>
  <si>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</si>
  <si>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</si>
  <si>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</si>
  <si>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</si>
  <si>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</si>
  <si>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</si>
  <si>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</si>
  <si>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</si>
  <si>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</si>
  <si>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</si>
  <si>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</si>
  <si>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</si>
  <si>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</si>
  <si>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</si>
  <si>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</si>
  <si>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</si>
  <si>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</si>
  <si>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</si>
  <si>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</si>
  <si>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</si>
  <si>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</si>
  <si>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</si>
  <si>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</si>
  <si>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</si>
  <si>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</si>
  <si>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</si>
  <si>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</si>
  <si>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</si>
  <si>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</si>
  <si>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</si>
  <si>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</si>
  <si>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</si>
  <si>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</si>
  <si>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</si>
  <si>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</si>
  <si>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</si>
  <si>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</si>
  <si>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</si>
  <si>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</si>
  <si>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</si>
  <si>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</si>
  <si>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</si>
  <si>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</si>
  <si>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</si>
  <si>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</si>
  <si>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</si>
  <si>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</si>
  <si>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</si>
  <si>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</si>
  <si>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</si>
  <si>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</si>
  <si>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</si>
  <si>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</si>
  <si>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</si>
  <si>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</si>
  <si>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</si>
  <si>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</si>
  <si>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</si>
  <si>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</si>
  <si>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</si>
  <si>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</si>
  <si>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</si>
  <si>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</si>
  <si>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</si>
  <si>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</si>
  <si>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</si>
  <si>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</si>
  <si>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</si>
  <si>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</si>
  <si>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</si>
  <si>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</si>
  <si>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</si>
  <si>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</si>
  <si>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</si>
  <si>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</si>
  <si>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</si>
  <si>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</si>
  <si>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</si>
  <si>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</si>
  <si>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</si>
  <si>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</si>
  <si>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</si>
  <si>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</si>
  <si>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</si>
  <si>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</si>
  <si>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</si>
  <si>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</si>
  <si>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</si>
  <si>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</si>
  <si>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</si>
  <si>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</si>
  <si>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</si>
  <si>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</si>
  <si>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</si>
  <si>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</si>
  <si>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</si>
  <si>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</si>
  <si>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</si>
  <si>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</si>
  <si>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</si>
  <si>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</si>
  <si>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</si>
  <si>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</si>
  <si>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</si>
  <si>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</si>
  <si>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</si>
  <si>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</si>
  <si>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</si>
  <si>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</si>
  <si>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</si>
  <si>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</si>
  <si>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</si>
  <si>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</si>
  <si>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</si>
  <si>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</si>
  <si>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</si>
  <si>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</si>
  <si>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</si>
  <si>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</si>
  <si>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</si>
  <si>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</si>
  <si>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</si>
  <si>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</si>
  <si>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</si>
  <si>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</si>
  <si>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</si>
  <si>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</si>
  <si>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</si>
  <si>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</si>
  <si>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</si>
  <si>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</si>
  <si>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</si>
  <si>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</si>
  <si>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</si>
  <si>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</si>
  <si>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</si>
  <si>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</si>
  <si>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</si>
  <si>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</si>
  <si>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</si>
  <si>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</si>
  <si>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</si>
  <si>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</si>
  <si>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</si>
  <si>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</si>
  <si>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</si>
  <si>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</si>
  <si>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</si>
  <si>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</si>
  <si>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</si>
  <si>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</si>
  <si>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</si>
  <si>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</si>
  <si>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</si>
  <si>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</si>
  <si>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</si>
  <si>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</si>
  <si>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</si>
  <si>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</si>
  <si>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</si>
  <si>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</si>
  <si>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</si>
  <si>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</si>
  <si>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</si>
  <si>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</si>
  <si>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</si>
  <si>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</si>
  <si>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</si>
  <si>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</si>
  <si>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</si>
  <si>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</si>
  <si>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</si>
  <si>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</si>
  <si>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</si>
  <si>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</si>
  <si>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</si>
  <si>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</si>
  <si>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</si>
  <si>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</si>
  <si>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</si>
  <si>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</si>
  <si>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</si>
  <si>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</si>
  <si>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</si>
  <si>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</si>
  <si>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</si>
  <si>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</si>
  <si>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</si>
  <si>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</si>
  <si>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</si>
  <si>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</si>
  <si>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</si>
  <si>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</si>
  <si>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</si>
  <si>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</si>
  <si>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</si>
  <si>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</si>
  <si>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</si>
  <si>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</si>
  <si>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</si>
  <si>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</si>
  <si>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</si>
  <si>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</si>
  <si>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</si>
  <si>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</si>
  <si>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</si>
  <si>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</si>
  <si>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</si>
  <si>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</si>
  <si>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</si>
  <si>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</si>
  <si>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</si>
  <si>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</si>
  <si>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</si>
  <si>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</si>
  <si>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</si>
  <si>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</si>
  <si>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</si>
  <si>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</si>
  <si>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</si>
  <si>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</si>
  <si>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</si>
  <si>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</si>
  <si>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</si>
  <si>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</si>
  <si>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</si>
  <si>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</si>
  <si>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</si>
  <si>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</si>
  <si>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</si>
  <si>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</si>
  <si>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</si>
  <si>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</si>
  <si>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</si>
  <si>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</si>
  <si>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</si>
  <si>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</si>
  <si>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</si>
  <si>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</si>
  <si>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</si>
  <si>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</si>
  <si>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</si>
  <si>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</si>
  <si>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</si>
  <si>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</si>
  <si>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</si>
  <si>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</si>
  <si>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</si>
  <si>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</si>
  <si>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</si>
  <si>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</si>
  <si>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</si>
  <si>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</si>
  <si>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</si>
  <si>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</si>
  <si>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</si>
  <si>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</si>
  <si>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</si>
  <si>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</si>
  <si>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</si>
  <si>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</si>
  <si>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</si>
  <si>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</si>
  <si>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</si>
  <si>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</si>
  <si>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</si>
  <si>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</si>
  <si>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</si>
  <si>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</si>
  <si>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</si>
  <si>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</si>
  <si>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</si>
  <si>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</si>
  <si>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</si>
  <si>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</si>
  <si>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</si>
  <si>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</si>
  <si>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</si>
  <si>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</si>
  <si>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</si>
  <si>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</si>
  <si>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</si>
  <si>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</si>
  <si>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</si>
  <si>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</si>
  <si>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</si>
  <si>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</si>
  <si>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</si>
  <si>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</si>
  <si>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</si>
  <si>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</si>
  <si>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</si>
  <si>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</si>
  <si>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</si>
  <si>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</si>
  <si>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</si>
  <si>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</si>
  <si>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</si>
  <si>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</si>
  <si>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</si>
  <si>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</si>
  <si>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</si>
  <si>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</si>
  <si>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</si>
  <si>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</si>
  <si>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</si>
  <si>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</si>
  <si>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</si>
  <si>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</si>
  <si>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</si>
  <si>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</si>
  <si>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</si>
  <si>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</si>
  <si>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</si>
  <si>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</si>
  <si>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</si>
  <si>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</si>
  <si>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</si>
  <si>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</si>
  <si>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</si>
  <si>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</si>
  <si>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</si>
  <si>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</si>
  <si>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</si>
  <si>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</si>
  <si>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</si>
  <si>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</si>
  <si>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</si>
  <si>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</si>
  <si>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</si>
  <si>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</si>
  <si>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</si>
  <si>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</si>
  <si>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</si>
  <si>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</si>
  <si>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</si>
  <si>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</si>
  <si>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</si>
  <si>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</si>
  <si>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</si>
  <si>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</si>
  <si>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</si>
  <si>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</si>
  <si>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</si>
  <si>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</si>
  <si>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</si>
  <si>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</si>
  <si>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</si>
  <si>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</si>
  <si>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</si>
  <si>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</si>
  <si>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</si>
  <si>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</si>
  <si>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</si>
  <si>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</si>
  <si>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</si>
  <si>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</si>
  <si>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</si>
  <si>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</si>
  <si>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</si>
  <si>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</si>
  <si>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</si>
  <si>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</si>
  <si>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</si>
  <si>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</si>
  <si>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</si>
  <si>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</si>
  <si>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</si>
  <si>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</si>
  <si>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</si>
  <si>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</si>
  <si>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</si>
  <si>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</si>
  <si>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</si>
  <si>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</si>
  <si>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</si>
  <si>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</si>
  <si>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</si>
  <si>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</si>
  <si>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</si>
  <si>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</si>
  <si>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</si>
  <si>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</si>
  <si>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</si>
  <si>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</si>
  <si>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</si>
  <si>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</si>
  <si>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</si>
  <si>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</si>
  <si>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</si>
  <si>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</si>
  <si>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</si>
  <si>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</si>
  <si>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</si>
  <si>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</si>
  <si>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</si>
  <si>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</si>
  <si>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</si>
  <si>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</si>
  <si>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</si>
  <si>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</si>
  <si>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</si>
  <si>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</si>
  <si>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</si>
  <si>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</si>
  <si>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</si>
  <si>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</si>
  <si>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</si>
  <si>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</si>
  <si>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</si>
  <si>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</si>
  <si>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</si>
  <si>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</si>
  <si>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</si>
  <si>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</si>
  <si>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</si>
  <si>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</si>
  <si>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</si>
  <si>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</si>
  <si>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</si>
  <si>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</si>
  <si>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</si>
  <si>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</si>
  <si>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</si>
  <si>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</si>
  <si>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</si>
  <si>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</si>
  <si>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</si>
  <si>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</si>
  <si>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</si>
  <si>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</si>
  <si>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</si>
  <si>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</si>
  <si>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</si>
  <si>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</si>
  <si>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</si>
  <si>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</si>
  <si>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</si>
  <si>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</si>
  <si>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</si>
  <si>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</si>
  <si>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</si>
  <si>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</si>
  <si>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</si>
  <si>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</si>
  <si>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</si>
  <si>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</si>
  <si>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</si>
  <si>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</si>
  <si>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</si>
  <si>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</si>
  <si>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</si>
  <si>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</si>
  <si>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</si>
  <si>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</si>
  <si>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</si>
  <si>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</si>
  <si>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</si>
  <si>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</si>
  <si>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</si>
  <si>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</si>
  <si>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</si>
  <si>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</si>
  <si>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</si>
  <si>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</si>
  <si>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</si>
  <si>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</si>
  <si>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</si>
  <si>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</si>
  <si>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</si>
  <si>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</si>
  <si>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</si>
  <si>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</si>
  <si>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</si>
  <si>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</si>
  <si>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</si>
  <si>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</si>
  <si>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</si>
  <si>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</si>
  <si>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</si>
  <si>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</si>
  <si>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</si>
  <si>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</si>
  <si>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</si>
  <si>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</si>
  <si>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</si>
  <si>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</si>
  <si>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</si>
  <si>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</si>
  <si>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</si>
  <si>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</si>
  <si>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</si>
  <si>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</si>
  <si>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</si>
  <si>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</si>
  <si>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</si>
  <si>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</si>
  <si>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</si>
  <si>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</si>
  <si>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</si>
  <si>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</si>
  <si>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</si>
  <si>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</si>
  <si>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</si>
  <si>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</si>
  <si>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</si>
  <si>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</si>
  <si>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</si>
  <si>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</si>
  <si>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</si>
  <si>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</si>
  <si>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</si>
  <si>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</si>
  <si>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</si>
  <si>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</si>
  <si>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</si>
  <si>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</si>
  <si>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</si>
  <si>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</si>
  <si>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</si>
  <si>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</si>
  <si>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</si>
  <si>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</si>
  <si>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</si>
  <si>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</si>
  <si>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</si>
  <si>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</si>
  <si>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</si>
  <si>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</si>
  <si>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</si>
  <si>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</si>
  <si>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</si>
  <si>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</si>
  <si>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</si>
  <si>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</si>
  <si>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</si>
  <si>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</si>
  <si>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</si>
  <si>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</si>
  <si>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</si>
  <si>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</si>
  <si>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</si>
  <si>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</si>
  <si>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</si>
  <si>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</si>
  <si>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</si>
  <si>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</si>
  <si>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</si>
  <si>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</si>
  <si>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</si>
  <si>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</si>
  <si>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</si>
  <si>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</si>
  <si>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</si>
  <si>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</si>
  <si>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</si>
  <si>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</si>
  <si>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</si>
  <si>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</si>
  <si>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</si>
  <si>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</si>
  <si>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</si>
  <si>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</si>
  <si>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</si>
  <si>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</si>
  <si>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</si>
  <si>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</si>
  <si>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</si>
  <si>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</si>
  <si>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</si>
  <si>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</si>
  <si>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</si>
  <si>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</si>
  <si>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</si>
  <si>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</si>
  <si>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</si>
  <si>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</si>
  <si>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</si>
  <si>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</si>
  <si>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</si>
  <si>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</si>
  <si>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</si>
  <si>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</si>
  <si>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</si>
  <si>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</si>
  <si>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</si>
  <si>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</si>
  <si>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</si>
  <si>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</si>
  <si>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</si>
  <si>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</si>
  <si>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</si>
  <si>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</si>
  <si>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</si>
  <si>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</si>
  <si>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</si>
  <si>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</si>
  <si>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</si>
  <si>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</si>
  <si>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</si>
  <si>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</si>
  <si>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</si>
  <si>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</si>
  <si>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</si>
  <si>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</si>
  <si>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</si>
  <si>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</si>
  <si>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</si>
  <si>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</si>
  <si>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</si>
  <si>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</si>
  <si>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</si>
  <si>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</si>
  <si>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</si>
  <si>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</si>
  <si>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</si>
  <si>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</si>
  <si>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</si>
  <si>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</si>
  <si>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</si>
  <si>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</si>
  <si>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</si>
  <si>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</si>
  <si>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</si>
  <si>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</si>
  <si>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</si>
  <si>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</si>
  <si>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</si>
  <si>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</si>
  <si>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</si>
  <si>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</si>
  <si>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</si>
  <si>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</si>
  <si>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</si>
  <si>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</si>
  <si>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</si>
  <si>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</si>
  <si>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</si>
  <si>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</si>
  <si>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</si>
  <si>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</si>
  <si>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</si>
  <si>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</si>
  <si>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</si>
  <si>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</si>
  <si>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</si>
  <si>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</si>
  <si>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</si>
  <si>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</si>
  <si>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</si>
  <si>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</si>
  <si>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</si>
  <si>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</si>
  <si>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</si>
  <si>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</si>
  <si>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</si>
  <si>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</si>
  <si>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</si>
  <si>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</si>
  <si>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</si>
  <si>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</si>
  <si>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</si>
  <si>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</si>
  <si>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</si>
  <si>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</si>
  <si>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</si>
  <si>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</si>
  <si>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</si>
  <si>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</si>
  <si>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</si>
  <si>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</si>
  <si>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</si>
  <si>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</si>
  <si>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</si>
  <si>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</si>
  <si>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</si>
  <si>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</si>
  <si>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</si>
  <si>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</si>
  <si>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</si>
  <si>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</si>
  <si>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</si>
  <si>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</si>
  <si>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</si>
  <si>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</si>
  <si>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</si>
  <si>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</si>
  <si>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</si>
  <si>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</si>
  <si>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</si>
  <si>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</si>
  <si>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</si>
  <si>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</si>
  <si>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</si>
  <si>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</si>
  <si>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</si>
  <si>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</si>
  <si>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</si>
  <si>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</si>
  <si>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</si>
  <si>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</si>
  <si>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</si>
  <si>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</si>
  <si>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</si>
  <si>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</si>
  <si>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</si>
  <si>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</si>
  <si>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</si>
  <si>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</si>
  <si>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</si>
  <si>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</si>
  <si>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</si>
  <si>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</si>
  <si>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</si>
  <si>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</si>
  <si>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</si>
  <si>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</si>
  <si>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</si>
  <si>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</si>
  <si>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</si>
  <si>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</si>
  <si>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</si>
  <si>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</si>
  <si>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</si>
  <si>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</si>
  <si>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</si>
  <si>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</si>
  <si>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</si>
  <si>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</si>
  <si>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</si>
  <si>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</si>
  <si>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</si>
  <si>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</si>
  <si>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</si>
  <si>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</si>
  <si>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</si>
  <si>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</si>
  <si>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</si>
  <si>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</si>
  <si>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</si>
  <si>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</si>
  <si>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</si>
  <si>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</si>
  <si>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</si>
  <si>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</si>
  <si>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</si>
  <si>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</si>
  <si>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</si>
  <si>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</si>
  <si>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</si>
  <si>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</si>
  <si>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</si>
  <si>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</si>
  <si>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</si>
  <si>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</si>
  <si>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</si>
  <si>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</si>
  <si>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</si>
  <si>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</si>
  <si>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</si>
  <si>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</si>
  <si>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</si>
  <si>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</si>
  <si>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</si>
  <si>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</si>
  <si>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</si>
  <si>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</si>
  <si>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</si>
  <si>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</si>
  <si>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</si>
  <si>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</si>
  <si>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</si>
  <si>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</si>
  <si>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</si>
  <si>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</si>
  <si>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</si>
  <si>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</si>
  <si>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</si>
  <si>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</si>
  <si>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</si>
  <si>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</si>
  <si>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</si>
  <si>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</si>
  <si>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</si>
  <si>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</si>
  <si>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</si>
  <si>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</si>
  <si>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</si>
  <si>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</si>
  <si>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</si>
  <si>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</si>
  <si>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</si>
  <si>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</si>
  <si>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</si>
  <si>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</si>
  <si>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</si>
  <si>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</si>
  <si>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</si>
  <si>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</si>
  <si>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</si>
  <si>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</si>
  <si>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</si>
  <si>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</si>
  <si>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</si>
  <si>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</si>
  <si>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</si>
  <si>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</si>
  <si>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</si>
  <si>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</si>
  <si>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</si>
  <si>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</si>
  <si>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</si>
  <si>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</si>
  <si>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</si>
  <si>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</si>
  <si>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</si>
  <si>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</si>
  <si>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</si>
  <si>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</si>
  <si>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</si>
  <si>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</si>
  <si>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</si>
  <si>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</si>
  <si>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</si>
  <si>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</si>
  <si>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</si>
  <si>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</si>
  <si>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</si>
  <si>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</si>
  <si>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</si>
  <si>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</si>
  <si>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</si>
  <si>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</si>
  <si>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</si>
  <si>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</si>
  <si>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</si>
  <si>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</si>
  <si>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</si>
  <si>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</si>
  <si>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</si>
  <si>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</si>
  <si>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</si>
  <si>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</si>
  <si>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</si>
  <si>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</si>
  <si>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</si>
  <si>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</si>
  <si>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</si>
  <si>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</si>
  <si>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</si>
  <si>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</si>
  <si>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</si>
  <si>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</si>
  <si>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</si>
  <si>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</si>
  <si>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</si>
  <si>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</si>
  <si>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</si>
  <si>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</si>
  <si>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</si>
  <si>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</si>
  <si>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</si>
  <si>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</si>
  <si>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</si>
  <si>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</si>
  <si>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</si>
  <si>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</si>
  <si>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</si>
  <si>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</si>
  <si>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</si>
  <si>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</si>
  <si>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</si>
  <si>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</si>
  <si>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</si>
  <si>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</si>
  <si>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</si>
  <si>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</si>
  <si>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</si>
  <si>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</si>
  <si>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</si>
  <si>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</si>
  <si>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</si>
  <si>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</si>
  <si>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</si>
  <si>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</si>
  <si>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</si>
  <si>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</si>
  <si>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</si>
  <si>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</si>
  <si>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</si>
  <si>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</si>
  <si>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</si>
  <si>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</si>
  <si>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</si>
  <si>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</si>
  <si>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</si>
  <si>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</si>
  <si>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</si>
  <si>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</si>
  <si>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</si>
  <si>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</si>
  <si>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</si>
  <si>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</si>
  <si>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</si>
  <si>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</si>
  <si>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</si>
  <si>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</si>
  <si>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</si>
  <si>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</si>
  <si>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</si>
  <si>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</si>
  <si>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</si>
  <si>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</si>
  <si>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</si>
  <si>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</si>
  <si>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</si>
  <si>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</si>
  <si>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</si>
  <si>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</si>
  <si>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</si>
  <si>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</si>
  <si>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</si>
  <si>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</si>
  <si>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</si>
  <si>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</si>
  <si>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</si>
  <si>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</si>
  <si>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</si>
  <si>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</si>
  <si>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</si>
  <si>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</si>
  <si>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</si>
  <si>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</si>
  <si>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</si>
  <si>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</si>
  <si>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</si>
  <si>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</si>
  <si>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</si>
  <si>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</si>
  <si>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</si>
  <si>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</si>
  <si>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</si>
  <si>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</si>
  <si>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</si>
  <si>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</si>
  <si>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</si>
  <si>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</si>
  <si>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</si>
  <si>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</si>
  <si>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</si>
  <si>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</si>
  <si>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</si>
  <si>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</si>
  <si>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</si>
  <si>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</si>
  <si>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</si>
  <si>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</si>
  <si>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</si>
  <si>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</si>
  <si>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</si>
  <si>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</si>
  <si>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</si>
  <si>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</si>
  <si>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</si>
  <si>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</si>
  <si>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</si>
  <si>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</si>
  <si>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</si>
  <si>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</si>
  <si>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</si>
  <si>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</si>
  <si>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</si>
  <si>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</si>
  <si>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</si>
  <si>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</si>
  <si>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</si>
  <si>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</si>
  <si>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</si>
  <si>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</si>
  <si>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</si>
  <si>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</si>
  <si>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</si>
  <si>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</si>
  <si>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</si>
  <si>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</si>
  <si>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</si>
  <si>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</si>
  <si>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</si>
  <si>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</si>
  <si>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</si>
  <si>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</si>
  <si>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</si>
  <si>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</si>
  <si>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</si>
  <si>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</si>
  <si>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</si>
  <si>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</si>
  <si>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</si>
  <si>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</si>
  <si>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</si>
  <si>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</si>
  <si>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</si>
  <si>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</si>
  <si>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</si>
  <si>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</si>
  <si>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</si>
  <si>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</si>
  <si>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</si>
  <si>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</si>
  <si>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</si>
  <si>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</si>
  <si>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</si>
  <si>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</si>
  <si>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</si>
  <si>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</si>
  <si>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</si>
  <si>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</si>
  <si>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</si>
  <si>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</si>
  <si>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</si>
  <si>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</si>
  <si>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</si>
  <si>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</si>
  <si>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</si>
  <si>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</si>
  <si>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</si>
  <si>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</si>
  <si>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</si>
  <si>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</si>
  <si>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</si>
  <si>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</si>
  <si>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</si>
  <si>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</si>
  <si>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</si>
  <si>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</si>
  <si>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</si>
  <si>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</si>
  <si>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</si>
  <si>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</si>
  <si>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</si>
  <si>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</si>
  <si>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</si>
  <si>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</si>
  <si>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</si>
  <si>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</si>
  <si>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</si>
  <si>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</si>
  <si>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</si>
  <si>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</si>
  <si>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</si>
  <si>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</si>
  <si>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</si>
  <si>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</si>
  <si>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</si>
  <si>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</si>
  <si>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</si>
  <si>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</si>
  <si>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</si>
  <si>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</si>
  <si>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</si>
  <si>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</si>
  <si>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</si>
  <si>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</si>
  <si>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</si>
  <si>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</si>
  <si>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</si>
  <si>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</si>
  <si>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</si>
  <si>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</si>
  <si>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</si>
  <si>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</si>
  <si>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</si>
  <si>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</si>
  <si>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</si>
  <si>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</si>
  <si>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</si>
  <si>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</si>
  <si>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</si>
  <si>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</si>
  <si>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</si>
  <si>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</si>
  <si>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</si>
  <si>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</si>
  <si>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</si>
  <si>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</si>
  <si>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</si>
  <si>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</si>
  <si>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</si>
  <si>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</si>
  <si>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</si>
  <si>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</si>
  <si>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</si>
  <si>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</si>
  <si>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</si>
  <si>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</si>
  <si>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</si>
  <si>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</si>
  <si>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</si>
  <si>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</si>
  <si>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</si>
  <si>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</si>
  <si>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</si>
  <si>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</si>
  <si>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</si>
  <si>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</si>
  <si>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</si>
  <si>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</si>
  <si>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</si>
  <si>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</si>
  <si>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</si>
  <si>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</si>
  <si>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</si>
  <si>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</si>
  <si>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</si>
  <si>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</si>
  <si>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</si>
  <si>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</si>
  <si>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</si>
  <si>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</si>
  <si>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</si>
  <si>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</si>
  <si>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</si>
  <si>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</si>
  <si>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</si>
  <si>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</si>
  <si>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</si>
  <si>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</si>
  <si>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</si>
  <si>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</si>
  <si>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</si>
  <si>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</si>
  <si>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</si>
  <si>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</si>
  <si>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</si>
  <si>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</si>
  <si>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</si>
  <si>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</si>
  <si>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</si>
  <si>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</si>
  <si>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</si>
  <si>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</si>
  <si>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</si>
  <si>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</si>
  <si>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</si>
  <si>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</si>
  <si>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</si>
  <si>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</si>
  <si>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</si>
  <si>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</si>
  <si>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</si>
  <si>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</si>
  <si>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</si>
  <si>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</si>
  <si>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</si>
  <si>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</si>
  <si>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</si>
  <si>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</si>
  <si>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</si>
  <si>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</si>
  <si>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</si>
  <si>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</si>
  <si>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</si>
  <si>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</si>
  <si>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</si>
  <si>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</si>
  <si>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</si>
  <si>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</si>
  <si>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</si>
  <si>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</si>
  <si>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</si>
  <si>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</si>
  <si>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</si>
  <si>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</si>
  <si>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</si>
  <si>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</si>
  <si>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</si>
  <si>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</si>
  <si>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</si>
  <si>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</si>
  <si>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</si>
  <si>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</si>
  <si>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</si>
  <si>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</si>
  <si>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</si>
  <si>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</si>
  <si>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</si>
  <si>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</si>
  <si>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</si>
  <si>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</si>
  <si>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</si>
  <si>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</si>
  <si>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</si>
  <si>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</si>
  <si>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</si>
  <si>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</si>
  <si>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</si>
  <si>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</si>
  <si>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</si>
  <si>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</si>
  <si>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</si>
  <si>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</si>
  <si>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</si>
  <si>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</si>
  <si>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</si>
  <si>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</si>
  <si>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</si>
  <si>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</si>
  <si>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</si>
  <si>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</si>
  <si>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</si>
  <si>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</si>
  <si>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</si>
  <si>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</si>
  <si>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</si>
  <si>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</si>
  <si>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</si>
  <si>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</si>
  <si>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</si>
  <si>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</si>
  <si>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</si>
  <si>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</si>
  <si>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</si>
  <si>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</si>
  <si>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</si>
  <si>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</si>
  <si>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</si>
  <si>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</si>
  <si>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</si>
  <si>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</si>
  <si>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</si>
  <si>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</si>
  <si>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</si>
  <si>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</si>
  <si>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</si>
  <si>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</si>
  <si>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</si>
  <si>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</si>
  <si>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</si>
  <si>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</si>
  <si>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</si>
  <si>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</si>
  <si>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</si>
  <si>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</si>
  <si>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</si>
  <si>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</si>
  <si>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</si>
  <si>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</si>
  <si>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</si>
  <si>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</si>
  <si>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</si>
  <si>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</si>
  <si>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</si>
  <si>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</si>
  <si>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</si>
  <si>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</si>
  <si>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</si>
  <si>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</si>
  <si>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</si>
  <si>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</si>
  <si>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</si>
  <si>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</si>
  <si>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</si>
  <si>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</si>
  <si>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</si>
  <si>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</si>
  <si>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</si>
  <si>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</si>
  <si>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</si>
  <si>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</si>
  <si>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</si>
  <si>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</si>
  <si>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</si>
  <si>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</si>
  <si>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</si>
  <si>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</si>
  <si>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</si>
  <si>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</si>
  <si>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</si>
  <si>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</si>
  <si>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</si>
  <si>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</si>
  <si>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</si>
  <si>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</si>
  <si>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</si>
  <si>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</si>
  <si>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</si>
  <si>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</si>
  <si>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</si>
  <si>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</si>
  <si>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</si>
  <si>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</si>
  <si>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</si>
  <si>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</si>
  <si>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</si>
  <si>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</si>
  <si>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</si>
  <si>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</si>
  <si>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</si>
  <si>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</si>
  <si>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</si>
  <si>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</si>
  <si>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</si>
  <si>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</si>
  <si>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</si>
  <si>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</si>
  <si>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</si>
  <si>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</si>
  <si>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</si>
  <si>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</si>
  <si>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</si>
  <si>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</si>
  <si>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</si>
  <si>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</si>
  <si>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</si>
  <si>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</si>
  <si>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</si>
  <si>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</si>
  <si>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</si>
  <si>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</si>
  <si>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</si>
  <si>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</si>
  <si>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</si>
  <si>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</si>
  <si>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</si>
  <si>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</si>
  <si>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</si>
  <si>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</si>
  <si>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</si>
  <si>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</si>
  <si>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</si>
  <si>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</si>
  <si>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</si>
  <si>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</si>
  <si>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</si>
  <si>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</si>
  <si>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</si>
  <si>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</si>
  <si>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</si>
  <si>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</si>
  <si>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</si>
  <si>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</si>
  <si>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</si>
  <si>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</si>
  <si>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</si>
  <si>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</si>
  <si>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</si>
  <si>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</si>
  <si>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</si>
  <si>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</si>
  <si>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</si>
  <si>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</si>
  <si>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</si>
  <si>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</si>
  <si>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</si>
  <si>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</si>
  <si>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</si>
  <si>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</si>
  <si>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</si>
  <si>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</si>
  <si>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</si>
  <si>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</si>
  <si>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</si>
  <si>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</si>
  <si>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</si>
  <si>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</si>
  <si>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</si>
  <si>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</si>
  <si>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</si>
  <si>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</si>
  <si>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</si>
  <si>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</si>
  <si>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</si>
  <si>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</si>
  <si>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</si>
  <si>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</si>
  <si>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</si>
  <si>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</si>
  <si>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</si>
  <si>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</si>
  <si>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</si>
  <si>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</si>
  <si>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</si>
  <si>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</si>
  <si>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</si>
  <si>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</si>
  <si>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</si>
  <si>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</si>
  <si>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</si>
  <si>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</si>
  <si>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</si>
  <si>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</si>
  <si>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</si>
  <si>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</si>
  <si>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</si>
  <si>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</si>
  <si>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</si>
  <si>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</si>
  <si>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</si>
  <si>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</si>
  <si>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</si>
  <si>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</si>
  <si>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</si>
  <si>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</si>
  <si>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</si>
  <si>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</si>
  <si>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</si>
  <si>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</si>
  <si>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</si>
  <si>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</si>
  <si>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</si>
  <si>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</si>
  <si>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</si>
  <si>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</si>
  <si>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</si>
  <si>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</si>
  <si>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</si>
  <si>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</si>
  <si>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</si>
  <si>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</si>
  <si>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</si>
  <si>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</si>
  <si>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</si>
  <si>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</si>
  <si>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</si>
  <si>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</si>
  <si>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</si>
  <si>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</si>
  <si>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</si>
  <si>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</si>
  <si>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</si>
  <si>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</si>
  <si>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</si>
  <si>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</si>
  <si>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</si>
  <si>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</si>
  <si>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</si>
  <si>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</si>
  <si>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</si>
  <si>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</si>
  <si>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</si>
  <si>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</si>
  <si>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</si>
  <si>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</si>
  <si>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</si>
  <si>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</si>
  <si>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</si>
  <si>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</si>
  <si>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</si>
  <si>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</si>
  <si>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</si>
  <si>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</si>
  <si>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</si>
  <si>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</si>
  <si>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</si>
  <si>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</si>
  <si>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</si>
  <si>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</si>
  <si>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</si>
  <si>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</si>
  <si>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</si>
  <si>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</si>
  <si>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</si>
  <si>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</si>
  <si>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</si>
  <si>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</si>
  <si>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</si>
  <si>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</si>
  <si>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</si>
  <si>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</si>
  <si>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</si>
  <si>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</si>
  <si>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</si>
  <si>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</si>
  <si>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</si>
  <si>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</si>
  <si>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</si>
  <si>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</si>
  <si>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</si>
  <si>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</si>
  <si>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</si>
  <si>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</si>
  <si>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</si>
  <si>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</si>
  <si>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</si>
  <si>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</si>
  <si>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</si>
  <si>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</si>
  <si>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</si>
  <si>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</si>
  <si>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</si>
  <si>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</si>
  <si>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</si>
  <si>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</si>
  <si>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</si>
  <si>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</si>
  <si>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</si>
  <si>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</si>
  <si>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</si>
  <si>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</si>
  <si>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</si>
  <si>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</si>
  <si>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</si>
  <si>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</si>
  <si>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</si>
  <si>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</si>
  <si>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</si>
  <si>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</si>
  <si>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</si>
  <si>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</si>
  <si>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</si>
  <si>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</si>
  <si>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</si>
  <si>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</si>
  <si>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</si>
  <si>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</si>
  <si>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</si>
  <si>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</si>
  <si>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</si>
  <si>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</si>
  <si>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</si>
  <si>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</si>
  <si>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</si>
  <si>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</si>
  <si>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</si>
  <si>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</si>
  <si>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</si>
  <si>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</si>
  <si>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</si>
  <si>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</si>
  <si>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</si>
  <si>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</si>
  <si>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</si>
  <si>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</si>
  <si>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</si>
  <si>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</si>
  <si>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</si>
  <si>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</si>
  <si>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</si>
  <si>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</si>
  <si>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</si>
  <si>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</si>
  <si>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</si>
  <si>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</si>
  <si>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</si>
  <si>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</si>
  <si>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</si>
  <si>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</si>
  <si>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</si>
  <si>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</si>
  <si>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</si>
  <si>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</si>
  <si>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</si>
  <si>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</si>
  <si>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</si>
  <si>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</si>
  <si>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</si>
  <si>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</si>
  <si>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</si>
  <si>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</si>
  <si>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</si>
  <si>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</si>
  <si>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</si>
  <si>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</si>
  <si>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</si>
  <si>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</si>
  <si>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</si>
  <si>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</si>
  <si>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</si>
  <si>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</si>
  <si>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</si>
  <si>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</si>
  <si>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</si>
  <si>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</si>
  <si>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</si>
  <si>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</si>
  <si>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</si>
  <si>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</si>
  <si>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</si>
  <si>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</si>
  <si>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</si>
  <si>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</si>
  <si>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</si>
  <si>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</si>
  <si>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</si>
  <si>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</si>
  <si>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</si>
  <si>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</si>
  <si>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</si>
  <si>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</si>
  <si>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</si>
  <si>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</si>
  <si>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</si>
  <si>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</si>
  <si>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</si>
  <si>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</si>
  <si>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</si>
  <si>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</si>
  <si>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</si>
  <si>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</si>
  <si>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</si>
  <si>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</si>
  <si>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</si>
  <si>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</si>
  <si>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</si>
  <si>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</si>
  <si>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</si>
  <si>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</si>
  <si>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</si>
  <si>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</si>
  <si>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</si>
  <si>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</si>
  <si>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</si>
  <si>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</si>
  <si>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</si>
  <si>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</si>
  <si>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</si>
  <si>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</si>
  <si>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</si>
  <si>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</si>
  <si>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</si>
  <si>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</si>
  <si>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</si>
  <si>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</si>
  <si>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</si>
  <si>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</si>
  <si>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</si>
  <si>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</si>
  <si>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</si>
  <si>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</si>
  <si>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</si>
  <si>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</si>
  <si>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</si>
  <si>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</si>
  <si>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</si>
  <si>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</si>
  <si>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</si>
  <si>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</si>
  <si>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</si>
  <si>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</si>
  <si>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</si>
  <si>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</si>
  <si>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</si>
  <si>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</si>
  <si>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</si>
  <si>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</si>
  <si>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</si>
  <si>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</si>
  <si>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</si>
  <si>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</si>
  <si>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</si>
  <si>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</si>
  <si>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</si>
  <si>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</si>
  <si>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</si>
  <si>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</si>
  <si>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</si>
  <si>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</si>
  <si>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</si>
  <si>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</si>
  <si>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</si>
  <si>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</si>
  <si>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</si>
  <si>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</si>
  <si>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</si>
  <si>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</si>
  <si>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</si>
  <si>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</si>
  <si>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</si>
  <si>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</si>
  <si>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</si>
  <si>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</si>
  <si>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</si>
  <si>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</si>
  <si>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</si>
  <si>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</si>
  <si>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</si>
  <si>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</si>
  <si>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</si>
  <si>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</si>
  <si>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</si>
  <si>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</si>
  <si>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</si>
  <si>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</si>
  <si>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</si>
  <si>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</si>
  <si>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</si>
  <si>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</si>
  <si>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</si>
  <si>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</si>
  <si>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</si>
  <si>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</si>
  <si>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</si>
  <si>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</si>
  <si>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</si>
  <si>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</si>
  <si>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</si>
  <si>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</si>
  <si>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</si>
  <si>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</si>
  <si>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</si>
  <si>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</si>
  <si>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</si>
  <si>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</si>
  <si>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</si>
  <si>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</si>
  <si>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</si>
  <si>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</si>
  <si>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</si>
  <si>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</si>
  <si>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</si>
  <si>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</si>
  <si>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</si>
  <si>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</si>
  <si>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</si>
  <si>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</si>
  <si>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</si>
  <si>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</si>
  <si>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</si>
  <si>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</si>
  <si>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</si>
  <si>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</si>
  <si>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</si>
  <si>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</si>
  <si>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</si>
  <si>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</si>
  <si>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</si>
  <si>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</si>
  <si>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</si>
  <si>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</si>
  <si>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</si>
  <si>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</si>
  <si>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</si>
  <si>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</si>
  <si>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</si>
  <si>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</si>
  <si>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</si>
  <si>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</si>
  <si>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</si>
  <si>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</si>
  <si>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</si>
  <si>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</si>
  <si>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</si>
  <si>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</si>
  <si>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</si>
  <si>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</si>
  <si>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</si>
  <si>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</si>
  <si>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</si>
  <si>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</si>
  <si>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</si>
  <si>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</si>
  <si>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</si>
  <si>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</si>
  <si>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</si>
  <si>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</si>
  <si>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</si>
  <si>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</si>
  <si>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</si>
  <si>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</si>
  <si>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</si>
  <si>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</si>
  <si>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</si>
  <si>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</si>
  <si>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</si>
  <si>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</si>
  <si>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</si>
  <si>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</si>
  <si>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</si>
  <si>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</si>
  <si>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</si>
  <si>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</si>
  <si>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</si>
  <si>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</si>
  <si>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</si>
  <si>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</si>
  <si>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</si>
  <si>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</si>
  <si>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</si>
  <si>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</si>
  <si>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</si>
  <si>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</si>
  <si>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</si>
  <si>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</si>
  <si>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</si>
  <si>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</si>
  <si>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</si>
  <si>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</si>
  <si>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</si>
  <si>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</si>
  <si>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</si>
  <si>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</si>
  <si>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</si>
  <si>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</si>
  <si>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</si>
  <si>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</si>
  <si>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</si>
  <si>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</si>
  <si>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</si>
  <si>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</si>
  <si>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</si>
  <si>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</si>
  <si>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</si>
  <si>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</si>
  <si>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</si>
  <si>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</si>
  <si>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</si>
  <si>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</si>
  <si>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</si>
  <si>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</si>
  <si>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</si>
  <si>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</si>
  <si>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</si>
  <si>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</si>
  <si>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</si>
  <si>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</si>
  <si>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</si>
  <si>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</si>
  <si>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</si>
  <si>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</si>
  <si>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</si>
  <si>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</si>
  <si>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</si>
  <si>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</si>
  <si>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</si>
  <si>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</si>
  <si>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</si>
  <si>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</si>
  <si>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</si>
  <si>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</si>
  <si>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</si>
  <si>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</si>
  <si>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</si>
  <si>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</si>
  <si>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</si>
  <si>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</si>
  <si>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</si>
  <si>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</si>
  <si>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</si>
  <si>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</si>
  <si>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</si>
  <si>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</si>
  <si>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</si>
  <si>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</si>
  <si>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</si>
  <si>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</si>
  <si>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</si>
  <si>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</si>
  <si>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</si>
  <si>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</si>
  <si>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</si>
  <si>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</si>
  <si>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</si>
  <si>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</si>
  <si>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</si>
  <si>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</si>
  <si>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</si>
  <si>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</si>
  <si>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</si>
  <si>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</si>
  <si>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</si>
  <si>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</si>
  <si>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</si>
  <si>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</si>
  <si>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</si>
  <si>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</si>
  <si>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</si>
  <si>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</si>
  <si>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</si>
  <si>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</si>
  <si>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</si>
  <si>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</si>
  <si>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</si>
  <si>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</si>
  <si>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</si>
  <si>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</si>
  <si>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</si>
  <si>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</si>
  <si>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</si>
  <si>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</si>
  <si>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</si>
  <si>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</si>
  <si>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</si>
  <si>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</si>
  <si>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</si>
  <si>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</si>
  <si>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</si>
  <si>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</si>
  <si>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</si>
  <si>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</si>
  <si>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</si>
  <si>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</si>
  <si>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</si>
  <si>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</si>
  <si>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</si>
  <si>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</si>
  <si>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</si>
  <si>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</si>
  <si>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</si>
  <si>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</si>
  <si>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</si>
  <si>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</si>
  <si>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</si>
  <si>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</si>
  <si>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</si>
  <si>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</si>
  <si>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</si>
  <si>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</si>
  <si>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</si>
  <si>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</si>
  <si>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</si>
  <si>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</si>
  <si>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</si>
  <si>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</si>
  <si>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</si>
  <si>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</si>
  <si>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</si>
  <si>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</si>
  <si>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</si>
  <si>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</si>
  <si>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</si>
  <si>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</si>
  <si>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</si>
  <si>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</si>
  <si>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</si>
  <si>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</si>
  <si>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</si>
  <si>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</si>
  <si>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</si>
  <si>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</si>
  <si>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</si>
  <si>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</si>
  <si>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</si>
  <si>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</si>
  <si>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</si>
  <si>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</si>
  <si>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</si>
  <si>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</si>
  <si>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</si>
  <si>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</si>
  <si>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</si>
  <si>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</si>
  <si>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</si>
  <si>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</si>
  <si>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</si>
  <si>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</si>
  <si>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</si>
  <si>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</si>
  <si>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</si>
  <si>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</si>
  <si>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</si>
  <si>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</si>
  <si>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</si>
  <si>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</si>
  <si>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</si>
  <si>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</si>
  <si>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</si>
  <si>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</si>
  <si>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</si>
  <si>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</si>
  <si>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</si>
  <si>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</si>
  <si>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</si>
  <si>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</si>
  <si>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</si>
  <si>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</si>
  <si>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</si>
  <si>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</si>
  <si>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</si>
  <si>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</si>
  <si>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</si>
  <si>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</si>
  <si>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</si>
  <si>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</si>
  <si>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</si>
  <si>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</si>
  <si>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</si>
  <si>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</si>
  <si>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</si>
  <si>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</si>
  <si>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</si>
  <si>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</si>
  <si>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</si>
  <si>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</si>
  <si>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</si>
  <si>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</si>
  <si>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</si>
  <si>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</si>
  <si>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</si>
  <si>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</si>
  <si>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</si>
  <si>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</si>
  <si>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</si>
  <si>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</si>
  <si>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</si>
  <si>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</si>
  <si>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</si>
  <si>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</si>
  <si>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</si>
  <si>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</si>
  <si>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</si>
  <si>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</si>
  <si>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</si>
  <si>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</si>
  <si>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</si>
  <si>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</si>
  <si>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</si>
  <si>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</si>
  <si>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</si>
  <si>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</si>
  <si>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</si>
  <si>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</si>
  <si>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</si>
  <si>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</si>
  <si>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</si>
  <si>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</si>
  <si>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</si>
  <si>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</si>
  <si>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</si>
  <si>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</si>
  <si>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</si>
  <si>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</si>
  <si>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</si>
  <si>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</si>
  <si>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</si>
  <si>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</si>
  <si>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</si>
  <si>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</si>
  <si>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</si>
  <si>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</si>
  <si>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</si>
  <si>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</si>
  <si>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</si>
  <si>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</si>
  <si>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</si>
  <si>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</si>
  <si>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</si>
  <si>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</si>
  <si>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</si>
  <si>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</si>
  <si>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</si>
  <si>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</si>
  <si>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</si>
  <si>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</si>
  <si>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</si>
  <si>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</si>
  <si>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</si>
  <si>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</si>
  <si>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</si>
  <si>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</si>
  <si>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</si>
  <si>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</si>
  <si>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</si>
  <si>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</si>
  <si>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</si>
  <si>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</si>
  <si>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</si>
  <si>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</si>
  <si>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</si>
  <si>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</si>
  <si>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</si>
  <si>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</si>
  <si>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</si>
  <si>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</si>
  <si>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</si>
  <si>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</si>
  <si>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</si>
  <si>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</si>
  <si>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</si>
  <si>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</si>
  <si>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</si>
  <si>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</si>
  <si>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</si>
  <si>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</si>
  <si>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</si>
  <si>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</si>
  <si>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</si>
  <si>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</si>
  <si>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</si>
  <si>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</si>
  <si>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</si>
  <si>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</si>
  <si>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</si>
  <si>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</si>
  <si>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</si>
  <si>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</si>
  <si>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</si>
  <si>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</si>
  <si>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</si>
  <si>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</si>
  <si>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</si>
  <si>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</si>
  <si>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</si>
  <si>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</si>
  <si>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</si>
  <si>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</si>
  <si>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</si>
  <si>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</si>
  <si>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</si>
  <si>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</si>
  <si>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</si>
  <si>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</si>
  <si>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</si>
  <si>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</si>
  <si>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</si>
  <si>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</si>
  <si>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</si>
  <si>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</si>
  <si>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</si>
  <si>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</si>
  <si>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</si>
  <si>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</si>
  <si>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</si>
  <si>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</si>
  <si>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</si>
  <si>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</si>
  <si>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</si>
  <si>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</si>
  <si>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</si>
  <si>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</si>
  <si>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</si>
  <si>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</si>
  <si>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</si>
  <si>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</si>
  <si>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</si>
  <si>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</si>
  <si>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</si>
  <si>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</si>
  <si>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</si>
  <si>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</si>
  <si>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</si>
  <si>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</si>
  <si>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</si>
  <si>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</si>
  <si>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</si>
  <si>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</si>
  <si>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</si>
  <si>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</si>
  <si>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</si>
  <si>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</si>
  <si>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</si>
  <si>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</si>
  <si>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</si>
  <si>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</si>
  <si>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</si>
  <si>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</si>
  <si>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</si>
  <si>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</si>
  <si>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</si>
  <si>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</si>
  <si>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</si>
  <si>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</si>
  <si>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</si>
  <si>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</si>
  <si>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</si>
  <si>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</si>
  <si>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</si>
  <si>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</si>
  <si>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</si>
  <si>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</si>
  <si>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</si>
  <si>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</si>
  <si>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</si>
  <si>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</si>
  <si>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</si>
  <si>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</si>
  <si>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</si>
  <si>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</si>
  <si>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</si>
  <si>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</si>
  <si>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</si>
  <si>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</si>
  <si>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</si>
  <si>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</si>
  <si>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</si>
  <si>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</si>
  <si>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</si>
  <si>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</si>
  <si>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</si>
  <si>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</si>
  <si>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</si>
  <si>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</si>
  <si>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</si>
  <si>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</si>
  <si>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</si>
  <si>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</si>
  <si>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</si>
  <si>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</si>
  <si>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</si>
  <si>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</si>
  <si>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</si>
  <si>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</si>
  <si>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</si>
  <si>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</si>
  <si>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</si>
  <si>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</si>
  <si>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</si>
  <si>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</si>
  <si>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</si>
  <si>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</si>
  <si>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</si>
  <si>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</si>
  <si>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</si>
  <si>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</si>
  <si>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</si>
  <si>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</si>
  <si>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</si>
  <si>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</si>
  <si>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</si>
  <si>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</si>
  <si>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</si>
  <si>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</si>
  <si>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</si>
  <si>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</si>
  <si>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</si>
  <si>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</si>
  <si>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</si>
  <si>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</si>
  <si>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</si>
  <si>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</si>
  <si>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</si>
  <si>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</si>
  <si>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</si>
  <si>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</si>
  <si>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</si>
  <si>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</si>
  <si>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</si>
  <si>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</si>
  <si>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</si>
  <si>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</si>
  <si>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</si>
  <si>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</si>
  <si>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</si>
  <si>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</si>
  <si>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</si>
  <si>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</si>
  <si>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</si>
  <si>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</si>
  <si>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</si>
  <si>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</si>
  <si>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</si>
  <si>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</si>
  <si>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</si>
  <si>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</si>
  <si>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</si>
  <si>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</si>
  <si>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</si>
  <si>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</si>
  <si>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</si>
  <si>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</si>
  <si>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</si>
  <si>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</si>
  <si>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</si>
  <si>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</si>
  <si>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</si>
  <si>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</si>
  <si>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</si>
  <si>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</si>
  <si>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</si>
  <si>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</si>
  <si>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</si>
  <si>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</si>
  <si>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</si>
  <si>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</si>
  <si>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</si>
  <si>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</si>
  <si>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</si>
  <si>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</si>
  <si>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</si>
  <si>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</si>
  <si>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</si>
  <si>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</si>
  <si>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</si>
  <si>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</si>
  <si>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</si>
  <si>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</si>
  <si>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</si>
  <si>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</si>
  <si>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</si>
  <si>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</si>
  <si>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</si>
  <si>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</si>
  <si>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</si>
  <si>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</si>
  <si>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</si>
  <si>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</si>
  <si>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</si>
  <si>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</si>
  <si>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</si>
  <si>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</si>
  <si>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</si>
  <si>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</si>
  <si>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</si>
  <si>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</si>
  <si>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</si>
  <si>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</si>
  <si>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</si>
  <si>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</si>
  <si>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</si>
  <si>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</si>
  <si>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</si>
  <si>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</si>
  <si>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</si>
  <si>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</si>
  <si>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</si>
  <si>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</si>
  <si>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</si>
  <si>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</si>
  <si>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</si>
  <si>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</si>
  <si>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</si>
  <si>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</si>
  <si>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</si>
  <si>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</si>
  <si>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</si>
  <si>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</si>
  <si>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</si>
  <si>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</si>
  <si>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</si>
  <si>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</si>
  <si>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</si>
  <si>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</si>
  <si>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</si>
  <si>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</si>
  <si>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</si>
  <si>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</si>
  <si>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</si>
  <si>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</si>
  <si>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</si>
  <si>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</si>
  <si>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</si>
  <si>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</si>
  <si>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</si>
  <si>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</si>
  <si>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</si>
  <si>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</si>
  <si>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</si>
  <si>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</si>
  <si>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</si>
  <si>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</si>
  <si>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</si>
  <si>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</si>
  <si>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</si>
  <si>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</si>
  <si>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</si>
  <si>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</si>
  <si>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</si>
  <si>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</si>
  <si>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</si>
  <si>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</si>
  <si>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</si>
  <si>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</si>
  <si>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</si>
  <si>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</si>
  <si>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</si>
  <si>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</si>
  <si>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</si>
  <si>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</si>
  <si>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</si>
  <si>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</si>
  <si>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</si>
  <si>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</si>
  <si>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</si>
  <si>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</si>
  <si>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</si>
  <si>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</si>
  <si>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</si>
  <si>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</si>
  <si>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</si>
  <si>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</si>
  <si>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</si>
  <si>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</si>
  <si>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</si>
  <si>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</si>
  <si>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</si>
  <si>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</si>
  <si>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</si>
  <si>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</si>
  <si>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</si>
  <si>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</si>
  <si>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</si>
  <si>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</si>
  <si>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</si>
  <si>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</si>
  <si>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</si>
  <si>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</si>
  <si>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</si>
  <si>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</si>
  <si>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</si>
  <si>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</si>
  <si>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</si>
  <si>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</si>
  <si>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</si>
  <si>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</si>
  <si>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</si>
  <si>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</si>
  <si>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</si>
  <si>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</si>
  <si>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</si>
  <si>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</si>
  <si>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</si>
  <si>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</si>
  <si>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</si>
  <si>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</si>
  <si>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</si>
  <si>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</si>
  <si>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</si>
  <si>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</si>
  <si>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</si>
  <si>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</si>
  <si>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</si>
  <si>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</si>
  <si>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</si>
  <si>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</si>
  <si>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</si>
  <si>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</si>
  <si>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</si>
  <si>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</si>
  <si>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</si>
  <si>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</si>
  <si>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</si>
  <si>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</si>
  <si>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</si>
  <si>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</si>
  <si>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</si>
  <si>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</si>
  <si>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</si>
  <si>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</si>
  <si>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</si>
  <si>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</si>
  <si>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</si>
  <si>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</si>
  <si>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</si>
  <si>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</si>
  <si>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</si>
  <si>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</si>
  <si>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</si>
  <si>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</si>
  <si>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</si>
  <si>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</si>
  <si>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</si>
  <si>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</si>
  <si>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</si>
  <si>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</si>
  <si>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</si>
  <si>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</si>
  <si>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</si>
  <si>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</si>
  <si>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</si>
  <si>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</si>
  <si>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</si>
  <si>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</si>
  <si>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</si>
  <si>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</si>
  <si>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</si>
  <si>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</si>
  <si>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</si>
  <si>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</si>
  <si>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</si>
  <si>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</si>
  <si>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</si>
  <si>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</si>
  <si>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</si>
  <si>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</si>
  <si>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</si>
  <si>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</si>
  <si>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</si>
  <si>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</si>
  <si>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</si>
  <si>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</si>
  <si>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</si>
  <si>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</si>
  <si>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</si>
  <si>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</si>
  <si>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</si>
  <si>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</si>
  <si>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</si>
  <si>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</si>
  <si>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</si>
  <si>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</si>
  <si>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</si>
  <si>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</si>
  <si>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</si>
  <si>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</si>
  <si>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</si>
  <si>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</si>
  <si>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</si>
  <si>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</si>
  <si>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</si>
  <si>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</si>
  <si>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</si>
  <si>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</si>
  <si>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</si>
  <si>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</si>
  <si>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</si>
  <si>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</si>
  <si>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</si>
  <si>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</si>
  <si>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</si>
  <si>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</si>
  <si>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</si>
  <si>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</si>
  <si>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</si>
  <si>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</si>
  <si>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</si>
  <si>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</si>
  <si>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</si>
  <si>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</si>
  <si>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</si>
  <si>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</si>
  <si>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</si>
  <si>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</si>
  <si>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</si>
  <si>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</si>
  <si>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</si>
  <si>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</si>
  <si>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</si>
  <si>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</si>
  <si>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</si>
  <si>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</si>
  <si>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</si>
  <si>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</si>
  <si>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</si>
  <si>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</si>
  <si>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</si>
  <si>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</si>
  <si>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</si>
  <si>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</si>
  <si>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</si>
  <si>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</si>
  <si>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</si>
  <si>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</si>
  <si>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</si>
  <si>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</si>
  <si>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</si>
  <si>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</si>
  <si>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</si>
  <si>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</si>
  <si>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</si>
  <si>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</si>
  <si>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</si>
  <si>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</si>
  <si>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</si>
  <si>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</si>
  <si>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</si>
  <si>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</si>
  <si>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</si>
  <si>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</si>
  <si>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</si>
  <si>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</si>
  <si>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</si>
  <si>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</si>
  <si>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</si>
  <si>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</si>
  <si>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</si>
  <si>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</si>
  <si>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</si>
  <si>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</si>
  <si>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</si>
  <si>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</si>
  <si>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</si>
  <si>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</si>
  <si>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</si>
  <si>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</si>
  <si>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</si>
  <si>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</si>
  <si>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</si>
  <si>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</si>
  <si>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</si>
  <si>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</si>
  <si>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</si>
  <si>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</si>
  <si>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</si>
  <si>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</si>
  <si>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</si>
  <si>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</si>
  <si>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</si>
  <si>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</si>
  <si>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</si>
  <si>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</si>
  <si>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</si>
  <si>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</si>
  <si>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</si>
  <si>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</si>
  <si>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</si>
  <si>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</si>
  <si>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</si>
  <si>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</si>
  <si>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</si>
  <si>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</si>
  <si>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</si>
  <si>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</si>
  <si>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</si>
  <si>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</si>
  <si>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</si>
  <si>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</si>
  <si>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</si>
  <si>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</si>
  <si>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</si>
  <si>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</si>
  <si>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</si>
  <si>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</si>
  <si>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</si>
  <si>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</si>
  <si>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</si>
  <si>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</si>
  <si>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</si>
  <si>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</si>
  <si>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</si>
  <si>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</si>
  <si>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</si>
  <si>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</si>
  <si>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</si>
  <si>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</si>
  <si>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</si>
  <si>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</si>
  <si>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</si>
  <si>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</si>
  <si>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</si>
  <si>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</si>
  <si>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</si>
  <si>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</si>
  <si>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</si>
  <si>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</si>
  <si>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</si>
  <si>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</si>
  <si>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</si>
  <si>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</si>
  <si>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</si>
  <si>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</si>
  <si>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</si>
  <si>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</si>
  <si>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</si>
  <si>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</si>
  <si>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</si>
  <si>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</si>
  <si>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</si>
  <si>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</si>
  <si>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</si>
  <si>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</si>
  <si>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</si>
  <si>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</si>
  <si>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</si>
  <si>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</si>
  <si>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</si>
  <si>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</si>
  <si>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</si>
  <si>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</si>
  <si>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</si>
  <si>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</si>
  <si>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</si>
  <si>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</si>
  <si>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</si>
  <si>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</si>
  <si>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</si>
  <si>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</si>
  <si>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</si>
  <si>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</si>
  <si>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</si>
  <si>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</si>
  <si>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</si>
  <si>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</si>
  <si>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</si>
  <si>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</si>
  <si>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</si>
  <si>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</si>
  <si>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</si>
  <si>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</si>
  <si>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</si>
  <si>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</si>
  <si>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</si>
  <si>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</si>
  <si>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</si>
  <si>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</si>
  <si>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</si>
  <si>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</si>
  <si>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</si>
  <si>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</si>
  <si>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</si>
  <si>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</si>
  <si>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</si>
  <si>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</si>
  <si>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</si>
  <si>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</si>
  <si>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</si>
  <si>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</si>
  <si>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</si>
  <si>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</si>
  <si>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</si>
  <si>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</si>
  <si>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</si>
  <si>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</si>
  <si>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</si>
  <si>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</si>
  <si>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</si>
  <si>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</si>
  <si>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</si>
  <si>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</si>
  <si>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</si>
  <si>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</si>
  <si>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</si>
  <si>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</si>
  <si>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</si>
  <si>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</si>
  <si>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</si>
  <si>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</si>
  <si>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</si>
  <si>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</si>
  <si>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</si>
  <si>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</si>
  <si>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</si>
  <si>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</si>
  <si>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</si>
  <si>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</si>
  <si>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</si>
  <si>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</si>
  <si>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</si>
  <si>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</si>
  <si>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</si>
  <si>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</si>
  <si>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</si>
  <si>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</si>
  <si>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</si>
  <si>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</si>
  <si>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</si>
  <si>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</si>
  <si>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</si>
  <si>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</si>
  <si>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</si>
  <si>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</si>
  <si>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</si>
  <si>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</si>
  <si>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</si>
  <si>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</si>
  <si>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</si>
  <si>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</si>
  <si>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</si>
  <si>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</si>
  <si>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</si>
  <si>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</si>
  <si>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</si>
  <si>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</si>
  <si>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</si>
  <si>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</si>
  <si>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</si>
  <si>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</si>
  <si>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</si>
  <si>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</si>
  <si>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</si>
  <si>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</si>
  <si>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</si>
  <si>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</si>
  <si>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</si>
  <si>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</si>
  <si>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</si>
  <si>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</si>
  <si>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</si>
  <si>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</si>
  <si>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</si>
  <si>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</si>
  <si>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</si>
  <si>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</si>
  <si>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</si>
  <si>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</si>
  <si>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</si>
  <si>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</si>
  <si>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</si>
  <si>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</si>
  <si>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</si>
  <si>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</si>
  <si>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</si>
  <si>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</si>
  <si>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</si>
  <si>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</si>
  <si>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</si>
  <si>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</si>
  <si>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</si>
  <si>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</si>
  <si>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</si>
  <si>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</si>
  <si>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</si>
  <si>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</si>
  <si>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</si>
  <si>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</si>
  <si>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</si>
  <si>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</si>
  <si>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</si>
  <si>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</si>
  <si>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</si>
  <si>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</si>
  <si>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</si>
  <si>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</si>
  <si>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</si>
  <si>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</si>
  <si>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</si>
  <si>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</si>
  <si>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</si>
  <si>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</si>
  <si>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</si>
  <si>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</si>
  <si>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</si>
  <si>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</si>
  <si>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</si>
  <si>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</si>
  <si>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</si>
  <si>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</si>
  <si>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</si>
  <si>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</si>
  <si>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</si>
  <si>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</si>
  <si>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</si>
  <si>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</si>
  <si>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</si>
  <si>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</si>
  <si>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</si>
  <si>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</si>
  <si>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</si>
  <si>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</si>
  <si>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</si>
  <si>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</si>
  <si>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</si>
  <si>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</si>
  <si>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</si>
  <si>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</si>
  <si>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</si>
  <si>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</si>
  <si>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</si>
  <si>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</si>
  <si>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</si>
  <si>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</si>
  <si>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</si>
  <si>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</si>
  <si>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</si>
  <si>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</si>
  <si>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</si>
  <si>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</si>
  <si>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</si>
  <si>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</si>
  <si>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</si>
  <si>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</si>
  <si>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</si>
  <si>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</si>
  <si>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</si>
  <si>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</si>
  <si>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</si>
  <si>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</si>
  <si>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</si>
  <si>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</si>
  <si>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</si>
  <si>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</si>
  <si>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</si>
  <si>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</si>
  <si>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</si>
  <si>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</si>
  <si>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</si>
  <si>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</si>
  <si>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</si>
  <si>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</si>
  <si>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</si>
  <si>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</si>
  <si>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</si>
  <si>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</si>
  <si>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</si>
  <si>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</si>
  <si>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</si>
  <si>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</si>
  <si>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</si>
  <si>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</si>
  <si>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</si>
  <si>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</si>
  <si>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</si>
  <si>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</si>
  <si>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</si>
  <si>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</si>
  <si>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</si>
  <si>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</si>
  <si>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</si>
  <si>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</si>
  <si>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</si>
  <si>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</si>
  <si>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</si>
  <si>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</si>
  <si>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</si>
  <si>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</si>
  <si>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</si>
  <si>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</si>
  <si>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</si>
  <si>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</si>
  <si>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</si>
  <si>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</si>
  <si>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</si>
  <si>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</si>
  <si>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</si>
  <si>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</si>
  <si>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</si>
  <si>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</si>
  <si>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</si>
  <si>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</si>
  <si>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</si>
  <si>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</si>
  <si>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</si>
  <si>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</si>
  <si>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</si>
  <si>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</si>
  <si>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</si>
  <si>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</si>
  <si>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</si>
  <si>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</si>
  <si>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</si>
  <si>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</si>
  <si>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</si>
  <si>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</si>
  <si>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</si>
  <si>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</si>
  <si>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</si>
  <si>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</si>
  <si>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</si>
  <si>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</si>
  <si>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</si>
  <si>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</si>
  <si>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</si>
  <si>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</si>
  <si>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</si>
  <si>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</si>
  <si>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</si>
  <si>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</si>
  <si>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</si>
  <si>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</si>
  <si>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</si>
  <si>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</si>
  <si>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</si>
  <si>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</si>
  <si>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</si>
  <si>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</si>
  <si>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</si>
  <si>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</si>
  <si>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</si>
  <si>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</si>
  <si>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</si>
  <si>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</si>
  <si>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</si>
  <si>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</si>
  <si>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</si>
  <si>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</si>
  <si>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</si>
  <si>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</si>
  <si>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</si>
  <si>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</si>
  <si>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</si>
  <si>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</si>
  <si>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</si>
  <si>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</si>
  <si>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</si>
  <si>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</si>
  <si>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</si>
  <si>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</si>
  <si>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</si>
  <si>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</si>
  <si>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</si>
  <si>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</si>
  <si>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</si>
  <si>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</si>
  <si>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</si>
  <si>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</si>
  <si>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</si>
  <si>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</si>
  <si>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</si>
  <si>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</si>
  <si>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</si>
  <si>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</si>
  <si>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</si>
  <si>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</si>
  <si>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</si>
  <si>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</si>
  <si>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</si>
  <si>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</si>
  <si>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</si>
  <si>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</si>
  <si>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</si>
  <si>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</si>
  <si>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</si>
  <si>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</si>
  <si>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</si>
  <si>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</si>
  <si>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</si>
  <si>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</si>
  <si>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</si>
  <si>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</si>
  <si>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</si>
  <si>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</si>
  <si>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</si>
  <si>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</si>
  <si>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</si>
  <si>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</si>
  <si>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</si>
  <si>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</si>
  <si>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</si>
  <si>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</si>
  <si>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</si>
  <si>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</si>
  <si>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</si>
  <si>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</si>
  <si>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</si>
  <si>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</si>
  <si>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</si>
  <si>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</si>
  <si>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</si>
  <si>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</si>
  <si>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</si>
  <si>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</si>
  <si>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</si>
  <si>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</si>
  <si>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</si>
  <si>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</si>
  <si>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</si>
  <si>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</si>
  <si>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</si>
  <si>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</si>
  <si>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</si>
  <si>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</si>
  <si>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</si>
  <si>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</si>
  <si>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</si>
  <si>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</si>
  <si>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</si>
  <si>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</si>
  <si>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</si>
  <si>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</si>
  <si>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</si>
  <si>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</si>
  <si>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</si>
  <si>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</si>
  <si>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</si>
  <si>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</si>
  <si>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</si>
  <si>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</si>
  <si>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</si>
  <si>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</si>
  <si>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</si>
  <si>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</si>
  <si>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</si>
  <si>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</si>
  <si>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</si>
  <si>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</si>
  <si>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</si>
  <si>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</si>
  <si>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</si>
  <si>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</si>
  <si>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</si>
  <si>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</si>
  <si>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</si>
  <si>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</si>
  <si>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</si>
  <si>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</si>
  <si>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</si>
  <si>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</si>
  <si>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</si>
  <si>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</si>
  <si>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</si>
  <si>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</si>
  <si>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</si>
  <si>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</si>
  <si>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</si>
  <si>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</si>
  <si>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</si>
  <si>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</si>
  <si>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</si>
  <si>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</si>
  <si>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</si>
  <si>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</si>
  <si>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</si>
  <si>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</si>
  <si>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</si>
  <si>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</si>
  <si>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</si>
  <si>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</si>
  <si>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</si>
  <si>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</si>
  <si>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</si>
  <si>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</si>
  <si>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</si>
  <si>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</si>
  <si>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</si>
  <si>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</si>
  <si>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</si>
  <si>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</si>
  <si>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</si>
  <si>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</si>
  <si>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</si>
  <si>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</si>
  <si>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</si>
  <si>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</si>
  <si>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</si>
  <si>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</si>
  <si>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</si>
  <si>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</si>
  <si>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</si>
  <si>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</si>
  <si>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</si>
  <si>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</si>
  <si>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</si>
  <si>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</si>
  <si>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</si>
  <si>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</si>
  <si>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</si>
  <si>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</si>
  <si>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</si>
  <si>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</si>
  <si>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</si>
  <si>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</si>
  <si>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</si>
  <si>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</si>
  <si>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</si>
  <si>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</si>
  <si>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</si>
  <si>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</si>
  <si>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</si>
  <si>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</si>
  <si>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</si>
  <si>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</si>
  <si>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</si>
  <si>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</si>
  <si>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</si>
  <si>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</si>
  <si>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</si>
  <si>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</si>
  <si>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</si>
  <si>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</si>
  <si>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</si>
  <si>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</si>
  <si>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</si>
  <si>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</si>
  <si>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</si>
  <si>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</si>
  <si>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</si>
  <si>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</si>
  <si>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</si>
  <si>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</si>
  <si>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</si>
  <si>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</si>
  <si>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</si>
  <si>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</si>
  <si>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</si>
  <si>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</si>
  <si>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</si>
  <si>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</si>
  <si>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</si>
  <si>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</si>
  <si>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</si>
  <si>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</si>
  <si>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</si>
  <si>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</si>
  <si>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</si>
  <si>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</si>
  <si>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</si>
  <si>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</si>
  <si>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</si>
  <si>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</si>
  <si>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</si>
  <si>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</si>
  <si>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</si>
  <si>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</si>
  <si>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</si>
  <si>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</si>
  <si>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</si>
  <si>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</si>
  <si>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</si>
  <si>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</si>
  <si>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</si>
  <si>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</si>
  <si>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</si>
  <si>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</si>
  <si>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</si>
  <si>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</si>
  <si>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</si>
  <si>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</si>
  <si>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</si>
  <si>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</si>
  <si>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</si>
  <si>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</si>
  <si>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</si>
  <si>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</si>
  <si>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</si>
  <si>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</si>
  <si>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</si>
  <si>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</si>
  <si>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</si>
  <si>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</si>
  <si>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</si>
  <si>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</si>
  <si>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</si>
  <si>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</si>
  <si>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</si>
  <si>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</si>
  <si>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</si>
  <si>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</si>
  <si>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</si>
  <si>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</si>
  <si>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</si>
  <si>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</si>
  <si>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</si>
  <si>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</si>
  <si>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</si>
  <si>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</si>
  <si>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</si>
  <si>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</si>
  <si>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</si>
  <si>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</si>
  <si>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</si>
  <si>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</si>
  <si>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</si>
  <si>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</si>
  <si>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</si>
  <si>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</si>
  <si>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</si>
  <si>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</si>
  <si>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</si>
  <si>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</si>
  <si>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</si>
  <si>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</si>
  <si>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</si>
  <si>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</si>
  <si>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</si>
  <si>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</si>
  <si>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</si>
  <si>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</si>
  <si>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</si>
  <si>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</si>
  <si>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</si>
  <si>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</si>
  <si>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</si>
  <si>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</si>
  <si>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</si>
  <si>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</si>
  <si>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</si>
  <si>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</si>
  <si>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</si>
  <si>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</si>
  <si>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</si>
  <si>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</si>
  <si>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</si>
  <si>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</si>
  <si>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</si>
  <si>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</si>
  <si>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</si>
  <si>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</si>
  <si>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</si>
  <si>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</si>
  <si>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</si>
  <si>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</si>
  <si>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</si>
  <si>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</si>
  <si>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</si>
  <si>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</si>
  <si>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</si>
  <si>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</si>
  <si>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</si>
  <si>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</si>
  <si>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</si>
  <si>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</si>
  <si>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</si>
  <si>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</si>
  <si>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</si>
  <si>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</si>
  <si>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</si>
  <si>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</si>
  <si>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</si>
  <si>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</si>
  <si>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</si>
  <si>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</si>
  <si>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</si>
  <si>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</si>
  <si>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</si>
  <si>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</si>
  <si>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</si>
  <si>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</si>
  <si>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</si>
  <si>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</si>
  <si>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</si>
  <si>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</si>
  <si>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</si>
  <si>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</si>
  <si>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</si>
  <si>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</si>
  <si>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</si>
  <si>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</si>
  <si>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</si>
  <si>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</si>
  <si>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</si>
  <si>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</si>
  <si>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</si>
  <si>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</si>
  <si>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</si>
  <si>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</si>
  <si>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</si>
  <si>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</si>
  <si>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</si>
  <si>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</si>
  <si>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</si>
  <si>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</si>
  <si>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</si>
  <si>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</si>
  <si>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</si>
  <si>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</si>
  <si>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</si>
  <si>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</si>
  <si>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</si>
  <si>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</si>
  <si>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</si>
  <si>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</si>
  <si>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</si>
  <si>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</si>
  <si>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</si>
  <si>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</si>
  <si>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</si>
  <si>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</si>
  <si>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</si>
  <si>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</si>
  <si>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</si>
  <si>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</si>
  <si>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</si>
  <si>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</si>
  <si>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</si>
  <si>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</si>
  <si>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</si>
  <si>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</si>
  <si>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</si>
  <si>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</si>
  <si>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</si>
  <si>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</si>
  <si>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</si>
  <si>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</si>
  <si>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</si>
  <si>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</si>
  <si>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</si>
  <si>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</si>
  <si>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</si>
  <si>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</si>
  <si>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</si>
  <si>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</si>
  <si>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</si>
  <si>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</si>
  <si>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</si>
  <si>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</si>
  <si>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</si>
  <si>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</si>
  <si>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</si>
  <si>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</si>
  <si>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</si>
  <si>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</si>
  <si>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</si>
  <si>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</si>
  <si>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</si>
  <si>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</si>
  <si>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</si>
  <si>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</si>
  <si>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</si>
  <si>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</si>
  <si>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</si>
  <si>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</si>
  <si>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</si>
  <si>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</si>
  <si>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</si>
  <si>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</si>
  <si>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</si>
  <si>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</si>
  <si>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</si>
  <si>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</si>
  <si>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</si>
  <si>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</si>
  <si>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</si>
  <si>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</si>
  <si>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</si>
  <si>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</si>
  <si>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</si>
  <si>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</si>
  <si>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</si>
  <si>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</si>
  <si>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</si>
  <si>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</si>
  <si>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</si>
  <si>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</si>
  <si>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</si>
  <si>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</si>
  <si>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</si>
  <si>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</si>
  <si>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</si>
  <si>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</si>
  <si>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</si>
  <si>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</si>
  <si>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</si>
  <si>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</si>
  <si>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</si>
  <si>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</si>
  <si>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</si>
  <si>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</si>
  <si>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</si>
  <si>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</si>
  <si>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</si>
  <si>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</si>
  <si>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</si>
  <si>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</si>
  <si>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</si>
  <si>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</si>
  <si>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</si>
  <si>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</si>
  <si>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</si>
  <si>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</si>
  <si>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</si>
  <si>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</si>
  <si>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</si>
  <si>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</si>
  <si>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</si>
  <si>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</si>
  <si>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</si>
  <si>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</si>
  <si>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</si>
  <si>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</si>
  <si>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</si>
  <si>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</si>
  <si>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</si>
  <si>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</si>
  <si>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</si>
  <si>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</si>
  <si>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</si>
  <si>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</si>
  <si>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</si>
  <si>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</si>
  <si>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</si>
  <si>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</si>
  <si>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</si>
  <si>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</si>
  <si>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</si>
  <si>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</si>
  <si>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</si>
  <si>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</si>
  <si>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</si>
  <si>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</si>
  <si>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</si>
  <si>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</si>
  <si>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</si>
  <si>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</si>
  <si>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</si>
  <si>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</si>
  <si>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</si>
  <si>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</si>
  <si>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</si>
  <si>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</si>
  <si>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</si>
  <si>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</si>
  <si>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</si>
  <si>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</si>
  <si>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</si>
  <si>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</si>
  <si>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</si>
  <si>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</si>
  <si>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</si>
  <si>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</si>
  <si>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</si>
  <si>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</si>
  <si>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</si>
  <si>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</si>
  <si>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</si>
  <si>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</si>
  <si>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</si>
  <si>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</si>
  <si>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</si>
  <si>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</si>
  <si>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</si>
  <si>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</si>
  <si>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</si>
  <si>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</si>
  <si>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</si>
  <si>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</si>
  <si>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</si>
  <si>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</si>
  <si>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</si>
  <si>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</si>
  <si>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</si>
  <si>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</si>
  <si>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</si>
  <si>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</si>
  <si>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</si>
  <si>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</si>
  <si>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</si>
  <si>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</si>
  <si>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</si>
  <si>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</si>
  <si>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</si>
  <si>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</si>
  <si>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</si>
  <si>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</si>
  <si>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</si>
  <si>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</si>
  <si>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</si>
  <si>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</si>
  <si>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</si>
  <si>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</si>
  <si>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</si>
  <si>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</si>
  <si>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</si>
  <si>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</si>
  <si>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</si>
  <si>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</si>
  <si>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</si>
  <si>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</si>
  <si>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</si>
  <si>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</si>
  <si>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</si>
  <si>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</si>
  <si>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</si>
  <si>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</si>
  <si>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</si>
  <si>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</si>
  <si>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</si>
  <si>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</si>
  <si>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</si>
  <si>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</si>
  <si>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</si>
  <si>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</si>
  <si>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</si>
  <si>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</si>
  <si>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</si>
  <si>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</si>
  <si>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</si>
  <si>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</si>
  <si>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</si>
  <si>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</si>
  <si>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</si>
  <si>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</si>
  <si>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</si>
  <si>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</si>
  <si>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</si>
  <si>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</si>
  <si>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</si>
  <si>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</si>
  <si>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</si>
  <si>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</si>
  <si>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</si>
  <si>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</si>
  <si>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</si>
  <si>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</si>
  <si>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</si>
  <si>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</si>
  <si>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</si>
  <si>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</si>
  <si>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</si>
  <si>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</si>
  <si>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</si>
  <si>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</si>
  <si>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</si>
  <si>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</si>
  <si>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</si>
  <si>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</si>
  <si>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</si>
  <si>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</si>
  <si>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</si>
  <si>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</si>
  <si>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</si>
  <si>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</si>
  <si>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</si>
  <si>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</si>
  <si>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</si>
  <si>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</si>
  <si>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</si>
  <si>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</si>
  <si>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</si>
  <si>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</si>
  <si>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</si>
  <si>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</si>
  <si>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</si>
  <si>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</si>
  <si>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</si>
  <si>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</si>
  <si>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</si>
  <si>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</si>
  <si>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</si>
  <si>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</si>
  <si>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</si>
  <si>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</si>
  <si>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</si>
  <si>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</si>
  <si>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</si>
  <si>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</si>
  <si>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</si>
  <si>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</si>
  <si>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</si>
  <si>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</si>
  <si>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</si>
  <si>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</si>
  <si>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</si>
  <si>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</si>
  <si>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</si>
  <si>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</si>
  <si>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</si>
  <si>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</si>
  <si>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</si>
  <si>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</si>
  <si>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</si>
  <si>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</si>
  <si>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</si>
  <si>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</si>
  <si>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</si>
  <si>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</si>
  <si>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</si>
  <si>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</si>
  <si>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</si>
  <si>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</si>
  <si>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</si>
  <si>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</si>
  <si>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</si>
  <si>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</si>
  <si>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</si>
  <si>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</si>
  <si>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</si>
  <si>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</si>
  <si>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</si>
  <si>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</si>
  <si>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</si>
  <si>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</si>
  <si>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</si>
  <si>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</si>
  <si>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</si>
  <si>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</si>
  <si>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</si>
  <si>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</si>
  <si>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</si>
  <si>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</si>
  <si>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</si>
  <si>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</si>
  <si>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</si>
  <si>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</si>
  <si>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</si>
  <si>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</si>
  <si>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</si>
  <si>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</si>
  <si>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</si>
  <si>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</si>
  <si>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</si>
  <si>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</si>
  <si>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</si>
  <si>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</si>
  <si>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</si>
  <si>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</si>
  <si>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</si>
  <si>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</si>
  <si>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</si>
  <si>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</si>
  <si>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</si>
  <si>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</si>
  <si>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</si>
  <si>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</si>
  <si>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</si>
  <si>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</si>
  <si>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</si>
  <si>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</si>
  <si>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</si>
  <si>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</si>
  <si>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</si>
  <si>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</si>
  <si>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</si>
  <si>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</si>
  <si>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</si>
  <si>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</si>
  <si>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</si>
  <si>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</si>
  <si>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</si>
  <si>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</si>
  <si>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</si>
  <si>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</si>
  <si>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</si>
  <si>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</si>
  <si>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</si>
  <si>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</si>
  <si>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</si>
  <si>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</si>
  <si>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</si>
  <si>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</si>
  <si>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</si>
  <si>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</si>
  <si>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</si>
  <si>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</si>
  <si>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</si>
  <si>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</si>
  <si>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</si>
  <si>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</si>
  <si>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</si>
  <si>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</si>
  <si>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</si>
  <si>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</si>
  <si>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</si>
  <si>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</si>
  <si>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</si>
  <si>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</si>
  <si>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</si>
  <si>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</si>
  <si>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</si>
  <si>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</si>
  <si>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</si>
  <si>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</si>
  <si>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</si>
  <si>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</si>
  <si>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</si>
  <si>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</si>
  <si>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</si>
  <si>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</si>
  <si>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</si>
  <si>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</si>
  <si>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</si>
  <si>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</si>
  <si>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</si>
  <si>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</si>
  <si>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</si>
  <si>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</si>
  <si>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</si>
  <si>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</si>
  <si>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</si>
  <si>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</si>
  <si>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</si>
  <si>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</si>
  <si>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</si>
  <si>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</si>
  <si>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</si>
  <si>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</si>
  <si>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</si>
  <si>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</si>
  <si>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</si>
  <si>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</si>
  <si>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</si>
  <si>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</si>
  <si>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</si>
  <si>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</si>
  <si>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</si>
  <si>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</si>
  <si>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</si>
  <si>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</si>
  <si>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</si>
  <si>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</si>
  <si>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</si>
  <si>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</si>
  <si>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</si>
  <si>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</si>
  <si>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</si>
  <si>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</si>
  <si>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</si>
  <si>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</si>
  <si>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</si>
  <si>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</si>
  <si>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</si>
  <si>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</si>
  <si>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</si>
  <si>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</si>
  <si>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</si>
  <si>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</si>
  <si>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</si>
  <si>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</si>
  <si>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</si>
  <si>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</si>
  <si>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</si>
  <si>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</si>
  <si>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</si>
  <si>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</si>
  <si>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</si>
  <si>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</si>
  <si>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</si>
  <si>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</si>
  <si>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</si>
  <si>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</si>
  <si>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</si>
  <si>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</si>
  <si>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</si>
  <si>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</si>
  <si>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</si>
  <si>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</si>
  <si>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</si>
  <si>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</si>
  <si>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</si>
  <si>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</si>
  <si>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</si>
  <si>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</si>
  <si>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</si>
  <si>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</si>
  <si>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</si>
  <si>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</si>
  <si>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</si>
  <si>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</si>
  <si>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</si>
  <si>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</si>
  <si>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</si>
  <si>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</si>
  <si>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</si>
  <si>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</si>
  <si>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</si>
  <si>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</si>
  <si>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</si>
  <si>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</si>
  <si>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</si>
  <si>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</si>
  <si>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</si>
  <si>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</si>
  <si>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</si>
  <si>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</si>
  <si>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</si>
  <si>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</si>
  <si>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</si>
  <si>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</si>
  <si>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</si>
  <si>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</si>
  <si>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</si>
  <si>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</si>
  <si>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</si>
  <si>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</si>
  <si>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</si>
  <si>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</si>
  <si>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</si>
  <si>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</si>
  <si>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</si>
  <si>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</si>
  <si>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</si>
  <si>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</si>
  <si>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</si>
  <si>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</si>
  <si>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</si>
  <si>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</si>
  <si>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</si>
  <si>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</si>
  <si>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</si>
  <si>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</si>
  <si>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</si>
  <si>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</si>
  <si>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</si>
  <si>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</si>
  <si>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</si>
  <si>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</si>
  <si>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</si>
  <si>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</si>
  <si>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</si>
  <si>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</si>
  <si>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</si>
  <si>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</si>
  <si>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</si>
  <si>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</si>
  <si>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</si>
  <si>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</si>
  <si>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</si>
  <si>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</si>
  <si>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</si>
  <si>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</si>
  <si>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</si>
  <si>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</si>
  <si>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</si>
  <si>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</si>
  <si>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</si>
  <si>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</si>
  <si>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</si>
  <si>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</si>
  <si>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</si>
  <si>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</si>
  <si>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</si>
  <si>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</si>
  <si>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</si>
  <si>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</si>
  <si>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</si>
  <si>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</si>
  <si>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</si>
  <si>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</si>
  <si>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</si>
  <si>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</si>
  <si>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</si>
  <si>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</si>
  <si>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</si>
  <si>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</si>
  <si>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</si>
  <si>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</si>
  <si>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</si>
  <si>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</si>
  <si>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</si>
  <si>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</si>
  <si>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</si>
  <si>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</si>
  <si>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</si>
  <si>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</si>
  <si>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</si>
  <si>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</si>
  <si>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</si>
  <si>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</si>
  <si>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</si>
  <si>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</si>
  <si>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</si>
  <si>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</si>
  <si>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</si>
  <si>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</si>
  <si>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</si>
  <si>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</si>
  <si>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</si>
  <si>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</si>
  <si>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</si>
  <si>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</si>
  <si>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</si>
  <si>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</si>
  <si>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</si>
  <si>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</si>
  <si>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</si>
  <si>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</si>
  <si>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</si>
  <si>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</si>
  <si>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</si>
  <si>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</si>
  <si>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</si>
  <si>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</si>
  <si>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</si>
  <si>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</si>
  <si>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</si>
  <si>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</si>
  <si>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</si>
  <si>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</si>
  <si>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</si>
  <si>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</si>
  <si>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</si>
  <si>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</si>
  <si>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</si>
  <si>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</si>
  <si>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</si>
  <si>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</si>
  <si>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</si>
  <si>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</si>
  <si>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</si>
  <si>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</si>
  <si>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</si>
  <si>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</si>
  <si>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</si>
  <si>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</si>
  <si>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</si>
  <si>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</si>
  <si>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</si>
  <si>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</si>
  <si>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</si>
  <si>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</si>
  <si>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</si>
  <si>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</si>
  <si>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</si>
  <si>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</si>
  <si>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</si>
  <si>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</si>
  <si>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</si>
  <si>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</si>
  <si>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</si>
  <si>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</si>
  <si>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</si>
  <si>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</si>
  <si>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</si>
  <si>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</si>
  <si>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</si>
  <si>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</si>
  <si>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</si>
  <si>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</si>
  <si>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</si>
  <si>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</si>
  <si>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</si>
  <si>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</si>
  <si>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</si>
  <si>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</si>
  <si>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</si>
  <si>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</si>
  <si>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</si>
  <si>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</si>
  <si>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</si>
  <si>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</si>
  <si>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</si>
  <si>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</si>
  <si>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</si>
  <si>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</si>
  <si>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</si>
  <si>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</si>
  <si>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</si>
  <si>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</si>
  <si>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</si>
  <si>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</si>
  <si>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</si>
  <si>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</si>
  <si>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</si>
  <si>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</si>
  <si>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</si>
  <si>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</si>
  <si>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</si>
  <si>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</si>
  <si>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</si>
  <si>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</si>
  <si>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</si>
  <si>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</si>
  <si>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</si>
  <si>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</si>
  <si>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</si>
  <si>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</si>
  <si>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</si>
  <si>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</si>
  <si>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</si>
  <si>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</si>
  <si>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</si>
  <si>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</si>
  <si>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</si>
  <si>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</si>
  <si>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</si>
  <si>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</si>
  <si>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</si>
  <si>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</si>
  <si>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</si>
  <si>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</si>
  <si>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</si>
  <si>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</si>
  <si>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</si>
  <si>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</si>
  <si>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</si>
  <si>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</si>
  <si>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</si>
  <si>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</si>
  <si>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</si>
  <si>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</si>
  <si>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</si>
  <si>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</si>
  <si>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</si>
  <si>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</si>
  <si>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</si>
  <si>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</si>
  <si>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</si>
  <si>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</si>
  <si>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</si>
  <si>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</si>
  <si>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</si>
  <si>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</si>
  <si>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</si>
  <si>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</si>
  <si>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</si>
  <si>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</si>
  <si>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</si>
  <si>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</si>
  <si>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</si>
  <si>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</si>
  <si>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</si>
  <si>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</si>
  <si>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</si>
  <si>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</si>
  <si>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</si>
  <si>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</si>
  <si>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</si>
  <si>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</si>
  <si>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</si>
  <si>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</si>
  <si>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</si>
  <si>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</si>
  <si>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</si>
  <si>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</si>
  <si>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</si>
  <si>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</si>
  <si>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</si>
  <si>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</si>
  <si>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</si>
  <si>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</si>
  <si>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</si>
  <si>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</si>
  <si>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</si>
  <si>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</si>
  <si>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</si>
  <si>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</si>
  <si>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</si>
  <si>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</si>
  <si>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</si>
  <si>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</si>
  <si>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</si>
  <si>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</si>
  <si>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</si>
  <si>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</si>
  <si>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</si>
  <si>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</si>
  <si>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</si>
  <si>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</si>
  <si>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</si>
  <si>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</si>
  <si>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</si>
  <si>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</si>
  <si>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</si>
  <si>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</si>
  <si>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</si>
  <si>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</si>
  <si>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</si>
  <si>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</si>
  <si>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</si>
  <si>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</si>
  <si>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</si>
  <si>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</si>
  <si>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</si>
  <si>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</si>
  <si>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</si>
  <si>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</si>
  <si>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</si>
  <si>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</si>
  <si>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</si>
  <si>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</si>
  <si>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</si>
  <si>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</si>
  <si>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</si>
  <si>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</si>
  <si>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</si>
  <si>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</si>
  <si>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</si>
  <si>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</si>
  <si>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</si>
  <si>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</si>
  <si>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</si>
  <si>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</si>
  <si>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</si>
  <si>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</si>
  <si>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</si>
  <si>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</si>
  <si>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</si>
  <si>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</si>
  <si>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</si>
  <si>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</si>
  <si>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</si>
  <si>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</si>
  <si>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</si>
  <si>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</si>
  <si>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</si>
  <si>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</si>
  <si>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</si>
  <si>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</si>
  <si>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</si>
  <si>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</si>
  <si>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</si>
  <si>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</si>
  <si>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</si>
  <si>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</si>
  <si>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</si>
  <si>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</si>
  <si>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</si>
  <si>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</si>
  <si>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</si>
  <si>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</si>
  <si>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</si>
  <si>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</si>
  <si>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</si>
  <si>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</si>
  <si>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</si>
  <si>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</si>
  <si>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</si>
  <si>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</si>
  <si>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</si>
  <si>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</si>
  <si>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</si>
  <si>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</si>
  <si>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</si>
  <si>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</si>
  <si>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</si>
  <si>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</si>
  <si>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</si>
  <si>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</si>
  <si>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</si>
  <si>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</si>
  <si>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</si>
  <si>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</si>
  <si>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</si>
  <si>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</si>
  <si>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</si>
  <si>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</si>
  <si>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</si>
  <si>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</si>
  <si>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</si>
  <si>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</si>
  <si>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</si>
  <si>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</si>
  <si>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</si>
  <si>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</si>
  <si>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</si>
  <si>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</si>
  <si>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</si>
  <si>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</si>
  <si>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</si>
  <si>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</si>
  <si>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</si>
  <si>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</si>
  <si>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</si>
  <si>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</si>
  <si>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</si>
  <si>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</si>
  <si>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</si>
  <si>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</si>
  <si>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</si>
  <si>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</si>
  <si>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</si>
  <si>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</si>
  <si>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</si>
  <si>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</si>
  <si>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</si>
  <si>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</si>
  <si>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</si>
  <si>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</si>
  <si>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</si>
  <si>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</si>
  <si>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</si>
  <si>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</si>
  <si>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</si>
  <si>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</si>
  <si>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</si>
  <si>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</si>
  <si>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</si>
  <si>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</si>
  <si>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</si>
  <si>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</si>
  <si>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</si>
  <si>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</si>
  <si>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</si>
  <si>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</si>
  <si>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</si>
  <si>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</si>
  <si>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</si>
  <si>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</si>
  <si>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</si>
  <si>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</si>
  <si>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</si>
  <si>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</si>
  <si>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</si>
  <si>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</si>
  <si>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</si>
  <si>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</si>
  <si>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</si>
  <si>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</si>
  <si>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</si>
  <si>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</si>
  <si>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</si>
  <si>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</si>
  <si>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</si>
  <si>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</si>
  <si>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</si>
  <si>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</si>
  <si>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</si>
  <si>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</si>
  <si>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</si>
  <si>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</si>
  <si>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</si>
  <si>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</si>
  <si>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</si>
  <si>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</si>
  <si>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</si>
  <si>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</si>
  <si>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</si>
  <si>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</si>
  <si>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</si>
  <si>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</si>
  <si>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</si>
  <si>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</si>
  <si>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</si>
  <si>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</si>
  <si>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</si>
  <si>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</si>
  <si>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</si>
  <si>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</si>
  <si>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</si>
  <si>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</si>
  <si>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</si>
  <si>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</si>
  <si>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</si>
  <si>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</si>
  <si>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</si>
  <si>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</si>
  <si>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</si>
  <si>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</si>
  <si>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</si>
  <si>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</si>
  <si>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</si>
  <si>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</si>
  <si>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</si>
  <si>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</si>
  <si>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</si>
  <si>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</si>
  <si>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</si>
  <si>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</si>
  <si>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</si>
  <si>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</si>
  <si>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</si>
  <si>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</si>
  <si>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</si>
  <si>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</si>
  <si>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</si>
  <si>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</si>
  <si>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</si>
  <si>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</si>
  <si>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</si>
  <si>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</si>
  <si>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</si>
  <si>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</si>
  <si>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</si>
  <si>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</si>
  <si>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</si>
  <si>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</si>
  <si>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</si>
  <si>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</si>
  <si>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</si>
  <si>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</si>
  <si>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</si>
  <si>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</si>
  <si>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</si>
  <si>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</si>
  <si>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</si>
  <si>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</si>
  <si>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</si>
  <si>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</si>
  <si>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</si>
  <si>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</si>
  <si>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</si>
  <si>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</si>
  <si>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</si>
  <si>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</si>
  <si>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</si>
  <si>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</si>
  <si>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</si>
  <si>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</si>
  <si>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</si>
  <si>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</si>
  <si>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</si>
  <si>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</si>
  <si>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</si>
  <si>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</si>
  <si>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</si>
  <si>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</si>
  <si>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</si>
  <si>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</si>
  <si>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</si>
  <si>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</si>
  <si>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</si>
  <si>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</si>
  <si>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</si>
  <si>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</si>
  <si>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</si>
  <si>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</si>
  <si>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</si>
  <si>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</si>
  <si>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</si>
  <si>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</si>
  <si>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</si>
  <si>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</si>
  <si>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</si>
  <si>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</si>
  <si>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</si>
  <si>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</si>
  <si>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</si>
  <si>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</si>
  <si>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</si>
  <si>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</si>
  <si>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</si>
  <si>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</si>
  <si>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</si>
  <si>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</si>
  <si>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</si>
  <si>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</si>
  <si>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</si>
  <si>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</si>
  <si>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</si>
  <si>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</si>
  <si>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</si>
  <si>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</si>
  <si>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</si>
  <si>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</si>
  <si>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</si>
  <si>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</si>
  <si>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</si>
  <si>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</si>
  <si>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</si>
  <si>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</si>
  <si>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</si>
  <si>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</si>
  <si>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</si>
  <si>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</si>
  <si>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</si>
  <si>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</si>
  <si>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</si>
  <si>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</si>
  <si>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</si>
  <si>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</si>
  <si>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</si>
  <si>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</si>
  <si>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</si>
  <si>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</si>
  <si>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</si>
  <si>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</si>
  <si>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</si>
  <si>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</si>
  <si>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</si>
  <si>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</si>
  <si>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</si>
  <si>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</si>
  <si>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</si>
  <si>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</si>
  <si>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</si>
  <si>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</si>
  <si>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</si>
  <si>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</si>
  <si>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</si>
  <si>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</si>
  <si>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</si>
  <si>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</si>
  <si>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</si>
  <si>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</si>
  <si>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</si>
  <si>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</si>
  <si>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</si>
  <si>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</si>
  <si>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</si>
  <si>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</si>
  <si>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</si>
  <si>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</si>
  <si>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</si>
  <si>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</si>
  <si>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</si>
  <si>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</si>
  <si>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</si>
  <si>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</si>
  <si>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</si>
  <si>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</si>
  <si>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</si>
  <si>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</si>
  <si>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</si>
  <si>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</si>
  <si>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</si>
  <si>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</si>
  <si>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</si>
  <si>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</si>
  <si>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</si>
  <si>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</si>
  <si>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</si>
  <si>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</si>
  <si>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</si>
  <si>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</si>
  <si>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</si>
  <si>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</si>
  <si>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</si>
  <si>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</si>
  <si>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</si>
  <si>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</si>
  <si>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</si>
  <si>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</si>
  <si>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</si>
  <si>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</si>
  <si>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</si>
  <si>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</si>
  <si>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</si>
  <si>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</si>
  <si>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</si>
  <si>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</si>
  <si>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</si>
  <si>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</si>
  <si>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</si>
  <si>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</si>
  <si>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</si>
  <si>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</si>
  <si>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</si>
  <si>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</si>
  <si>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</si>
  <si>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</si>
  <si>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</si>
  <si>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</si>
  <si>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</si>
  <si>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</si>
  <si>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</si>
  <si>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</si>
  <si>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</si>
  <si>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</si>
  <si>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</si>
  <si>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</si>
  <si>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</si>
  <si>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</si>
  <si>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</si>
  <si>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</si>
  <si>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</si>
  <si>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</si>
  <si>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</si>
  <si>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</si>
  <si>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</si>
  <si>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</si>
  <si>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</si>
  <si>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</si>
  <si>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</si>
  <si>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</si>
  <si>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</si>
  <si>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</si>
  <si>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</si>
  <si>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</si>
  <si>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</si>
  <si>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</si>
  <si>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</si>
  <si>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</si>
  <si>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</si>
  <si>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</si>
  <si>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</si>
  <si>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</si>
  <si>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</si>
  <si>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</si>
  <si>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</si>
  <si>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</si>
  <si>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</si>
  <si>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</si>
  <si>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</si>
  <si>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</si>
  <si>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</si>
  <si>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</si>
  <si>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</si>
  <si>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</si>
  <si>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</si>
  <si>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</si>
  <si>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</si>
  <si>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</si>
  <si>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</si>
  <si>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</si>
  <si>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</si>
  <si>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</si>
  <si>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</si>
  <si>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</si>
  <si>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</si>
  <si>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</si>
  <si>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</si>
  <si>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</si>
  <si>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</si>
  <si>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</si>
  <si>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</si>
  <si>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</si>
  <si>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</si>
  <si>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</si>
  <si>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</si>
  <si>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</si>
  <si>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</si>
  <si>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</si>
  <si>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</si>
  <si>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</si>
  <si>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</si>
  <si>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</si>
  <si>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</si>
  <si>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</si>
  <si>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</si>
  <si>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</si>
  <si>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</si>
  <si>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</si>
  <si>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</si>
  <si>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</si>
  <si>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</si>
  <si>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</si>
  <si>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</si>
  <si>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</si>
  <si>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</si>
  <si>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</si>
  <si>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</si>
  <si>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</si>
  <si>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</si>
  <si>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</si>
  <si>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</si>
  <si>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</si>
  <si>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</si>
  <si>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</si>
  <si>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</si>
  <si>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</si>
  <si>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</si>
  <si>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</si>
  <si>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</si>
  <si>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</si>
  <si>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</si>
  <si>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</si>
  <si>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</si>
  <si>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</si>
  <si>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</si>
  <si>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</si>
  <si>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</si>
  <si>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</si>
  <si>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</si>
  <si>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</si>
  <si>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</si>
  <si>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</si>
  <si>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</si>
  <si>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</si>
  <si>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</si>
  <si>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</si>
  <si>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</si>
  <si>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</si>
  <si>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</si>
  <si>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</si>
  <si>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</si>
  <si>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</si>
  <si>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</si>
  <si>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</si>
  <si>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</si>
  <si>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</si>
  <si>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</si>
  <si>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</si>
  <si>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</si>
  <si>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</si>
  <si>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</si>
  <si>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</si>
  <si>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</si>
  <si>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</si>
  <si>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</si>
  <si>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</si>
  <si>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</si>
  <si>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</si>
  <si>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</si>
  <si>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</si>
  <si>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</si>
  <si>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</si>
  <si>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</si>
  <si>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</si>
  <si>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</si>
  <si>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</si>
  <si>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</si>
  <si>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</si>
  <si>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</si>
  <si>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</si>
  <si>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</si>
  <si>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</si>
  <si>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</si>
  <si>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</si>
  <si>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</si>
  <si>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</si>
  <si>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</si>
  <si>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</si>
  <si>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</si>
  <si>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</si>
  <si>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</si>
  <si>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</si>
  <si>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</si>
  <si>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</si>
  <si>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</si>
  <si>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</si>
  <si>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</si>
  <si>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</si>
  <si>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</si>
  <si>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</si>
  <si>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</si>
  <si>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</si>
  <si>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</si>
  <si>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</si>
  <si>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</si>
  <si>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</si>
  <si>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</si>
  <si>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</si>
  <si>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</si>
  <si>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</si>
  <si>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</si>
  <si>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</si>
  <si>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</si>
  <si>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</si>
  <si>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</si>
  <si>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</si>
  <si>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</si>
  <si>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</si>
  <si>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</si>
  <si>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</si>
  <si>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</si>
  <si>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</si>
  <si>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</si>
  <si>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</si>
  <si>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</si>
  <si>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</si>
  <si>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</si>
  <si>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</si>
  <si>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</si>
  <si>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</si>
  <si>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</si>
  <si>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</si>
  <si>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</si>
  <si>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</si>
  <si>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</si>
  <si>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</si>
  <si>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</si>
  <si>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</si>
  <si>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</si>
  <si>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</si>
  <si>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</si>
  <si>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</si>
  <si>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</si>
  <si>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</si>
  <si>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</si>
  <si>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</si>
  <si>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</si>
  <si>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</si>
  <si>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</si>
  <si>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</si>
  <si>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</si>
  <si>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</si>
  <si>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</si>
  <si>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</si>
  <si>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</si>
  <si>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</si>
  <si>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</si>
  <si>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</si>
  <si>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</si>
  <si>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</si>
  <si>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</si>
  <si>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</si>
  <si>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</si>
  <si>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</si>
  <si>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</si>
  <si>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</si>
  <si>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</si>
  <si>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</si>
  <si>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</si>
  <si>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</si>
  <si>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</si>
  <si>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</si>
  <si>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</si>
  <si>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</si>
  <si>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</si>
  <si>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</si>
  <si>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</si>
  <si>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</si>
  <si>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</si>
  <si>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</si>
  <si>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</si>
  <si>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</si>
  <si>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</si>
  <si>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</si>
  <si>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</si>
  <si>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</si>
  <si>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</si>
  <si>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</si>
  <si>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</si>
  <si>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</si>
  <si>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</si>
  <si>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</si>
  <si>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</si>
  <si>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</si>
  <si>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</si>
  <si>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</si>
  <si>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</si>
  <si>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</si>
  <si>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</si>
  <si>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</si>
  <si>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</si>
  <si>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</si>
  <si>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</si>
  <si>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</si>
  <si>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</si>
  <si>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</si>
  <si>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</si>
  <si>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</si>
  <si>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</si>
  <si>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</si>
  <si>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</si>
  <si>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</si>
  <si>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</si>
  <si>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</si>
  <si>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</si>
  <si>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</si>
  <si>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</si>
  <si>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</si>
  <si>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</si>
  <si>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</si>
  <si>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</si>
  <si>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</si>
  <si>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</si>
  <si>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</si>
  <si>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</si>
  <si>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</si>
  <si>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</si>
  <si>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</si>
  <si>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</si>
  <si>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</si>
  <si>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</si>
  <si>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</si>
  <si>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</si>
  <si>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</si>
  <si>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</si>
  <si>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</si>
  <si>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</si>
  <si>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</si>
  <si>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</si>
  <si>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</si>
  <si>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</si>
  <si>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</si>
  <si>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</si>
  <si>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</si>
  <si>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</si>
  <si>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</si>
  <si>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</si>
  <si>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</si>
  <si>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</si>
  <si>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</si>
  <si>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</si>
  <si>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</si>
  <si>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</si>
  <si>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</si>
  <si>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</si>
  <si>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</si>
  <si>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</si>
  <si>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</si>
  <si>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</si>
  <si>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</si>
  <si>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</si>
  <si>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</si>
  <si>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</si>
  <si>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</si>
  <si>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</si>
  <si>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</si>
  <si>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</si>
  <si>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</si>
  <si>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</si>
  <si>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</si>
  <si>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</si>
  <si>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</si>
  <si>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</si>
  <si>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</si>
  <si>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</si>
  <si>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</si>
  <si>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</si>
  <si>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</si>
  <si>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</si>
  <si>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</si>
  <si>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</si>
  <si>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</si>
  <si>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</si>
  <si>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</si>
  <si>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</si>
  <si>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</si>
  <si>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</si>
  <si>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</si>
  <si>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</si>
  <si>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</si>
  <si>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</si>
  <si>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</si>
  <si>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</si>
  <si>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</si>
  <si>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</si>
  <si>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</si>
  <si>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</si>
  <si>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</si>
  <si>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</si>
  <si>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</si>
  <si>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</si>
  <si>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</si>
  <si>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</si>
  <si>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</si>
  <si>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</si>
  <si>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</si>
  <si>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</si>
  <si>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</si>
  <si>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</si>
  <si>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</si>
  <si>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</si>
  <si>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</si>
  <si>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</si>
  <si>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</si>
  <si>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</si>
  <si>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</si>
  <si>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</si>
  <si>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</si>
  <si>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</si>
  <si>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</si>
  <si>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</si>
  <si>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</si>
  <si>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</si>
  <si>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</si>
  <si>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</si>
  <si>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</si>
  <si>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</si>
  <si>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</si>
  <si>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</si>
  <si>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</si>
  <si>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</si>
  <si>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</si>
  <si>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</si>
  <si>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</si>
  <si>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</si>
  <si>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</si>
  <si>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</si>
  <si>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</si>
  <si>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</si>
  <si>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</si>
  <si>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</si>
  <si>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</si>
  <si>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</si>
  <si>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</si>
  <si>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</si>
  <si>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</si>
  <si>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</si>
  <si>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</si>
  <si>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</si>
  <si>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</si>
  <si>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</si>
  <si>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</si>
  <si>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</si>
  <si>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</si>
  <si>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</si>
  <si>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</si>
  <si>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</si>
  <si>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</si>
  <si>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</si>
  <si>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</si>
  <si>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</si>
  <si>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</si>
  <si>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</si>
  <si>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</si>
  <si>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</si>
  <si>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</si>
  <si>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</si>
  <si>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</si>
  <si>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</si>
  <si>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</si>
  <si>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</si>
  <si>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</si>
  <si>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</si>
  <si>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</si>
  <si>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</si>
  <si>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</si>
  <si>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</si>
  <si>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</si>
  <si>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</si>
  <si>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</si>
  <si>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</si>
  <si>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</si>
  <si>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</si>
  <si>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</si>
  <si>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</si>
  <si>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</si>
  <si>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</si>
  <si>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</si>
  <si>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</si>
  <si>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</si>
  <si>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</si>
  <si>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</si>
  <si>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</si>
  <si>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</si>
  <si>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</si>
  <si>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</si>
  <si>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</si>
  <si>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</si>
  <si>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</si>
  <si>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</si>
  <si>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</si>
  <si>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</si>
  <si>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</si>
  <si>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</si>
  <si>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</si>
  <si>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</si>
  <si>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</si>
  <si>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</si>
  <si>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</si>
  <si>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</si>
  <si>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</si>
  <si>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</si>
  <si>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</si>
  <si>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</si>
  <si>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</si>
  <si>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</si>
  <si>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</si>
  <si>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</si>
  <si>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</si>
  <si>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</si>
  <si>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</si>
  <si>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</si>
  <si>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</si>
  <si>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</si>
  <si>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</si>
  <si>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</si>
  <si>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</si>
  <si>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</si>
  <si>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</si>
  <si>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</si>
  <si>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</si>
  <si>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</si>
  <si>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</si>
  <si>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</si>
  <si>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</si>
  <si>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</si>
  <si>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</si>
  <si>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</si>
  <si>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</si>
  <si>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</si>
  <si>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</si>
  <si>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</si>
  <si>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</si>
  <si>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</si>
  <si>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</si>
  <si>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</si>
  <si>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</si>
  <si>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</si>
  <si>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</si>
  <si>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</si>
  <si>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</si>
  <si>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</si>
  <si>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</si>
  <si>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</si>
  <si>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</si>
  <si>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</si>
  <si>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</si>
  <si>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</si>
  <si>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</si>
  <si>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</si>
  <si>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</si>
  <si>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</si>
  <si>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</si>
  <si>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</si>
  <si>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</si>
  <si>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</si>
  <si>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</si>
  <si>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</si>
  <si>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</si>
  <si>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</si>
  <si>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</si>
  <si>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</si>
  <si>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</si>
  <si>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</si>
  <si>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</si>
  <si>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</si>
  <si>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</si>
  <si>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</si>
  <si>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</si>
  <si>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</si>
  <si>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</si>
  <si>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</si>
  <si>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</si>
  <si>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</si>
  <si>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</si>
  <si>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</si>
  <si>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</si>
  <si>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</si>
  <si>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</si>
  <si>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</si>
  <si>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</si>
  <si>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</si>
  <si>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</si>
  <si>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</si>
  <si>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</si>
  <si>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</si>
  <si>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</si>
  <si>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</si>
  <si>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</si>
  <si>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</si>
  <si>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</si>
  <si>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</si>
  <si>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</si>
  <si>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</si>
  <si>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</si>
  <si>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</si>
  <si>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</si>
  <si>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</si>
  <si>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</si>
  <si>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</si>
  <si>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</si>
  <si>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</si>
  <si>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</si>
  <si>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</si>
  <si>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</si>
  <si>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</si>
  <si>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</si>
  <si>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</si>
  <si>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</si>
  <si>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</si>
  <si>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</si>
  <si>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</si>
  <si>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</si>
  <si>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</si>
  <si>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</si>
  <si>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</si>
  <si>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</si>
  <si>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</si>
  <si>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</si>
  <si>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</si>
  <si>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</si>
  <si>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</si>
  <si>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</si>
  <si>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</si>
  <si>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</si>
  <si>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</si>
  <si>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</si>
  <si>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</si>
  <si>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</si>
  <si>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</si>
  <si>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</si>
  <si>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</si>
  <si>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</si>
  <si>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</si>
  <si>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</si>
  <si>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</si>
  <si>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</si>
  <si>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</si>
  <si>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</si>
  <si>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</si>
  <si>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</si>
  <si>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</si>
  <si>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</si>
  <si>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</si>
  <si>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</si>
  <si>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</si>
  <si>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</si>
  <si>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</si>
  <si>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</si>
  <si>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</si>
  <si>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</si>
  <si>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</si>
  <si>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</si>
  <si>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</si>
  <si>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</si>
  <si>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</si>
  <si>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</si>
  <si>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</si>
  <si>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</si>
  <si>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</si>
  <si>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</si>
  <si>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</si>
  <si>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</si>
  <si>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</si>
  <si>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</si>
  <si>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</si>
  <si>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</si>
  <si>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</si>
  <si>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</si>
  <si>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</si>
  <si>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</si>
  <si>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</si>
  <si>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</si>
  <si>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</si>
  <si>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</si>
  <si>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</si>
  <si>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</si>
  <si>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</si>
  <si>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</si>
  <si>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</si>
  <si>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</si>
  <si>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</si>
  <si>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</si>
  <si>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</si>
  <si>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</si>
  <si>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</si>
  <si>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</si>
  <si>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</si>
  <si>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</si>
  <si>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</si>
  <si>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</si>
  <si>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</si>
  <si>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</si>
  <si>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</si>
  <si>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</si>
  <si>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</si>
  <si>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</si>
  <si>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</si>
  <si>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</si>
  <si>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</si>
  <si>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</si>
  <si>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</si>
  <si>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</si>
  <si>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</si>
  <si>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</si>
  <si>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</si>
  <si>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</si>
  <si>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</si>
  <si>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</si>
  <si>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</si>
  <si>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</si>
  <si>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</si>
  <si>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</si>
  <si>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</si>
  <si>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</si>
  <si>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</si>
  <si>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</si>
  <si>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</si>
  <si>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</si>
  <si>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</si>
  <si>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</si>
  <si>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</si>
  <si>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</si>
  <si>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</si>
  <si>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</si>
  <si>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</si>
  <si>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</si>
  <si>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</si>
  <si>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</si>
  <si>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</si>
  <si>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</si>
  <si>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</si>
  <si>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</si>
  <si>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</si>
  <si>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</si>
  <si>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</si>
  <si>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</si>
  <si>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</si>
  <si>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</si>
  <si>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</si>
  <si>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</si>
  <si>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</si>
  <si>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</si>
  <si>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</si>
  <si>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</si>
  <si>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</si>
  <si>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</si>
  <si>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</si>
  <si>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</si>
  <si>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</si>
  <si>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</si>
  <si>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</si>
  <si>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</si>
  <si>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</si>
  <si>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</si>
  <si>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</si>
  <si>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</si>
  <si>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</si>
  <si>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</si>
  <si>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</si>
  <si>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</si>
  <si>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</si>
  <si>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</si>
  <si>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</si>
  <si>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</si>
  <si>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</si>
  <si>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</si>
  <si>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</si>
  <si>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</si>
  <si>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</si>
  <si>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</si>
  <si>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</si>
  <si>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</si>
  <si>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</si>
  <si>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</si>
  <si>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</si>
  <si>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</si>
  <si>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</si>
  <si>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</si>
  <si>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</si>
  <si>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</si>
  <si>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</si>
  <si>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</si>
  <si>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</si>
  <si>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</si>
  <si>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</si>
  <si>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</si>
  <si>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</si>
  <si>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</si>
  <si>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</si>
  <si>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</si>
  <si>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</si>
  <si>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</si>
  <si>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</si>
  <si>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</si>
  <si>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</si>
  <si>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</si>
  <si>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</si>
  <si>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</si>
  <si>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</si>
  <si>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</si>
  <si>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</si>
  <si>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</si>
  <si>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</si>
  <si>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</si>
  <si>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</si>
  <si>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</si>
  <si>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</si>
  <si>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</si>
  <si>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</si>
  <si>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</si>
  <si>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</si>
  <si>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</si>
  <si>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</si>
  <si>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</si>
  <si>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</si>
  <si>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</si>
  <si>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</si>
  <si>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</si>
  <si>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</si>
  <si>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</si>
  <si>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</si>
  <si>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</si>
  <si>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</si>
  <si>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</si>
  <si>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</si>
  <si>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</si>
  <si>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</si>
  <si>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</si>
  <si>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</si>
  <si>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</si>
  <si>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</si>
  <si>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</si>
  <si>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</si>
  <si>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</si>
  <si>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</si>
  <si>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</si>
  <si>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</si>
  <si>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</si>
  <si>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</si>
  <si>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</si>
  <si>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</si>
  <si>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</si>
  <si>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</si>
  <si>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</si>
  <si>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</si>
  <si>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</si>
  <si>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</si>
  <si>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</si>
  <si>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</si>
  <si>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</si>
  <si>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</si>
  <si>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</si>
  <si>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</si>
  <si>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</si>
  <si>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</si>
  <si>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</si>
  <si>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</si>
  <si>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</si>
  <si>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</si>
  <si>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</si>
  <si>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</si>
  <si>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</si>
  <si>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</si>
  <si>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</si>
  <si>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</si>
  <si>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</si>
  <si>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</si>
  <si>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</si>
  <si>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</si>
  <si>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</si>
  <si>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</si>
  <si>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</si>
  <si>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</si>
  <si>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</si>
  <si>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</si>
  <si>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</si>
  <si>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</si>
  <si>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</si>
  <si>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</si>
  <si>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</si>
  <si>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</si>
  <si>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</si>
  <si>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</si>
  <si>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</si>
  <si>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</si>
  <si>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</si>
  <si>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</si>
  <si>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</si>
  <si>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</si>
  <si>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</si>
  <si>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</si>
  <si>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</si>
  <si>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</si>
  <si>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</si>
  <si>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</si>
  <si>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</si>
  <si>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</si>
  <si>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</si>
  <si>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</si>
  <si>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</si>
  <si>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</si>
  <si>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</si>
  <si>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</si>
  <si>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</si>
  <si>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</si>
  <si>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</si>
  <si>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</si>
  <si>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</si>
  <si>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</si>
  <si>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</si>
  <si>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</si>
  <si>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</si>
  <si>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</si>
  <si>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</si>
  <si>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</si>
  <si>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</si>
  <si>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</si>
  <si>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</si>
  <si>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</si>
  <si>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</si>
  <si>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</si>
  <si>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</si>
  <si>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</si>
  <si>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</si>
  <si>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</si>
  <si>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</si>
  <si>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</si>
  <si>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</si>
  <si>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</si>
  <si>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</si>
  <si>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</si>
  <si>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</si>
  <si>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</si>
  <si>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</si>
  <si>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</si>
  <si>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</si>
  <si>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</si>
  <si>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</si>
  <si>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</si>
  <si>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</si>
  <si>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</si>
  <si>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</si>
  <si>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</si>
  <si>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</si>
  <si>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</si>
  <si>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</si>
  <si>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</si>
  <si>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</si>
  <si>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</si>
  <si>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</si>
  <si>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</si>
  <si>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</si>
  <si>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</si>
  <si>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</si>
  <si>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</si>
  <si>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</si>
  <si>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</si>
  <si>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</si>
  <si>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</si>
  <si>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</si>
  <si>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</si>
  <si>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</si>
  <si>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</si>
  <si>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</si>
  <si>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</si>
  <si>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</si>
  <si>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</si>
  <si>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</si>
  <si>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</si>
  <si>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</si>
  <si>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</si>
  <si>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</si>
  <si>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</si>
  <si>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</si>
  <si>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</si>
  <si>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</si>
  <si>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</si>
  <si>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</si>
  <si>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</si>
  <si>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</si>
  <si>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</si>
  <si>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</si>
  <si>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</si>
  <si>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</si>
  <si>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</si>
  <si>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</si>
  <si>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</si>
  <si>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</si>
  <si>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</si>
  <si>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</si>
  <si>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</si>
  <si>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</si>
  <si>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</si>
  <si>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</si>
  <si>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</si>
  <si>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</si>
  <si>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</si>
  <si>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</si>
  <si>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</si>
  <si>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</si>
  <si>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</si>
  <si>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</si>
  <si>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</si>
  <si>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</si>
  <si>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</si>
  <si>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</si>
  <si>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</si>
  <si>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</si>
  <si>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</si>
  <si>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</si>
  <si>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</si>
  <si>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</si>
  <si>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</si>
  <si>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</si>
  <si>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</si>
  <si>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</si>
  <si>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</si>
  <si>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</si>
  <si>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</si>
  <si>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</si>
  <si>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</si>
  <si>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</si>
  <si>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</si>
  <si>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</si>
  <si>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</si>
  <si>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</si>
  <si>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</si>
  <si>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</si>
  <si>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</si>
  <si>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</si>
  <si>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</si>
  <si>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</si>
  <si>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</si>
  <si>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</si>
  <si>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</si>
  <si>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</si>
  <si>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</si>
  <si>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</si>
  <si>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</si>
  <si>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</si>
  <si>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</si>
  <si>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</si>
  <si>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</si>
  <si>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</si>
  <si>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</si>
  <si>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</si>
  <si>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</si>
  <si>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</si>
  <si>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</si>
  <si>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</si>
  <si>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</si>
  <si>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</si>
  <si>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</si>
  <si>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</si>
  <si>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</si>
  <si>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</si>
  <si>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</si>
  <si>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</si>
  <si>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</si>
  <si>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</si>
  <si>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</si>
  <si>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</si>
  <si>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</si>
  <si>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</si>
  <si>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</si>
  <si>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</si>
  <si>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</si>
  <si>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</si>
  <si>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</si>
  <si>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</si>
  <si>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</si>
  <si>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</si>
  <si>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</si>
  <si>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</si>
  <si>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</si>
  <si>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</si>
  <si>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</si>
  <si>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</si>
  <si>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</si>
  <si>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</si>
  <si>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</si>
  <si>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</si>
  <si>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</si>
  <si>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</si>
  <si>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</si>
  <si>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</si>
  <si>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</si>
  <si>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</si>
  <si>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</si>
  <si>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</si>
  <si>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</si>
  <si>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</si>
  <si>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</si>
  <si>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</si>
  <si>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</si>
  <si>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</si>
  <si>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</si>
  <si>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</si>
  <si>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</si>
  <si>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</si>
  <si>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</si>
  <si>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</si>
  <si>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</si>
  <si>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</si>
  <si>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</si>
  <si>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</si>
  <si>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</si>
  <si>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</si>
  <si>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</si>
  <si>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</si>
  <si>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</si>
  <si>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</si>
  <si>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</si>
  <si>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</si>
  <si>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</si>
  <si>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</si>
  <si>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</si>
  <si>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</si>
  <si>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</si>
  <si>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</si>
  <si>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</si>
  <si>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</si>
  <si>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</si>
  <si>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</si>
  <si>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</si>
  <si>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</si>
  <si>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</si>
  <si>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</si>
  <si>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</si>
  <si>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</si>
  <si>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</si>
  <si>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</si>
  <si>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</si>
  <si>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</si>
  <si>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</si>
  <si>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</si>
  <si>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</si>
  <si>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</si>
  <si>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</si>
  <si>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</si>
  <si>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</si>
  <si>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</si>
  <si>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</si>
  <si>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</si>
  <si>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</si>
  <si>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</si>
  <si>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</si>
  <si>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</si>
  <si>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</si>
  <si>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</si>
  <si>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</si>
  <si>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</si>
  <si>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</si>
  <si>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</si>
  <si>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</si>
  <si>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</si>
  <si>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</si>
  <si>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</si>
  <si>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</si>
  <si>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</si>
  <si>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</si>
  <si>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</si>
  <si>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</si>
  <si>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</si>
  <si>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</si>
  <si>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</si>
  <si>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</si>
  <si>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</si>
  <si>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</si>
  <si>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</si>
  <si>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</si>
  <si>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</si>
  <si>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</si>
  <si>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</si>
  <si>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</si>
  <si>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</si>
  <si>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</si>
  <si>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</si>
  <si>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</si>
  <si>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</si>
  <si>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</si>
  <si>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</si>
  <si>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</si>
  <si>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</si>
  <si>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</si>
  <si>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</si>
  <si>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</si>
  <si>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</si>
  <si>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</si>
  <si>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</si>
  <si>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</si>
  <si>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</si>
  <si>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</si>
  <si>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</si>
  <si>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</si>
  <si>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</si>
  <si>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</si>
  <si>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</si>
  <si>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</si>
  <si>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</si>
  <si>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</si>
  <si>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</si>
  <si>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</si>
  <si>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</si>
  <si>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</si>
  <si>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</si>
  <si>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</si>
  <si>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</si>
  <si>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</si>
  <si>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</si>
  <si>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</si>
  <si>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</si>
  <si>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</si>
  <si>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</si>
  <si>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</si>
  <si>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</si>
  <si>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</si>
  <si>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</si>
  <si>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</si>
  <si>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</si>
  <si>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</si>
  <si>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</si>
  <si>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</si>
  <si>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</si>
  <si>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</si>
  <si>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</si>
  <si>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</si>
  <si>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</si>
  <si>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</si>
  <si>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</si>
  <si>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</si>
  <si>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</si>
  <si>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</si>
  <si>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</si>
  <si>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</si>
  <si>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</si>
  <si>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</si>
  <si>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</si>
  <si>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</si>
  <si>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</si>
  <si>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</si>
  <si>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</si>
  <si>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</si>
  <si>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</si>
  <si>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</si>
  <si>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</si>
  <si>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</si>
  <si>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</si>
  <si>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</si>
  <si>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</si>
  <si>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</si>
  <si>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</si>
  <si>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</si>
  <si>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</si>
  <si>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</si>
  <si>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</si>
  <si>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</si>
  <si>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</si>
  <si>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</si>
  <si>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</si>
  <si>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</si>
  <si>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</si>
  <si>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</si>
  <si>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</si>
  <si>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</si>
  <si>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</si>
  <si>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</si>
  <si>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</si>
  <si>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</si>
  <si>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</si>
  <si>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</si>
  <si>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</si>
  <si>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</si>
  <si>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</si>
  <si>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</si>
  <si>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</si>
  <si>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</si>
  <si>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</si>
  <si>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</si>
  <si>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</si>
  <si>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</si>
  <si>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</si>
  <si>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</si>
  <si>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</si>
  <si>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</si>
  <si>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</si>
  <si>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</si>
  <si>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</si>
  <si>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</si>
  <si>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</si>
  <si>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</si>
  <si>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</si>
  <si>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</si>
  <si>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</si>
  <si>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</si>
  <si>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</si>
  <si>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</si>
  <si>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</si>
  <si>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</si>
  <si>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</si>
  <si>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</si>
  <si>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</si>
  <si>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</si>
  <si>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</si>
  <si>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</si>
  <si>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</si>
  <si>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</si>
  <si>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</si>
  <si>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</si>
  <si>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</si>
  <si>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</si>
  <si>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</si>
  <si>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</si>
  <si>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</si>
  <si>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</si>
  <si>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</si>
  <si>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</si>
  <si>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</si>
  <si>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</si>
  <si>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</si>
  <si>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</si>
  <si>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</si>
  <si>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</si>
  <si>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</si>
  <si>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</si>
  <si>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</si>
  <si>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</si>
  <si>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</si>
  <si>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</si>
  <si>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</si>
  <si>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</si>
  <si>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</si>
  <si>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</si>
  <si>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</si>
  <si>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</si>
  <si>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</si>
  <si>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</si>
  <si>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</si>
  <si>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</si>
  <si>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</si>
  <si>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</si>
  <si>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</si>
  <si>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</si>
  <si>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</si>
  <si>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</si>
  <si>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</si>
  <si>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</si>
  <si>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</si>
  <si>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</si>
  <si>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</si>
  <si>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</si>
  <si>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</si>
  <si>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</si>
  <si>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</si>
  <si>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</si>
  <si>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</si>
  <si>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</si>
  <si>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</si>
  <si>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</si>
  <si>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</si>
  <si>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</si>
  <si>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</si>
  <si>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</si>
  <si>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</si>
  <si>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</si>
  <si>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</si>
  <si>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</si>
  <si>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</si>
  <si>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</si>
  <si>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</si>
  <si>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</si>
  <si>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</si>
  <si>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</si>
  <si>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</si>
  <si>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</si>
  <si>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</si>
  <si>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</si>
  <si>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</si>
  <si>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</si>
  <si>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</si>
  <si>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</si>
  <si>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</si>
  <si>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</si>
  <si>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</si>
  <si>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</si>
  <si>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</si>
  <si>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</si>
  <si>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</si>
  <si>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</si>
  <si>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</si>
  <si>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</si>
  <si>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</si>
  <si>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</si>
  <si>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</si>
  <si>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</si>
  <si>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</si>
  <si>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</si>
  <si>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</si>
  <si>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</si>
  <si>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</si>
  <si>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</si>
  <si>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</si>
  <si>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</si>
  <si>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</si>
  <si>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</si>
  <si>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</si>
  <si>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</si>
  <si>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</si>
  <si>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</si>
  <si>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</si>
  <si>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</si>
  <si>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</si>
  <si>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</si>
  <si>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</si>
  <si>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</si>
  <si>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</si>
  <si>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</si>
  <si>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</si>
  <si>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</si>
  <si>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</si>
  <si>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</si>
  <si>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</si>
  <si>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</si>
  <si>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</si>
  <si>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</si>
  <si>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</si>
  <si>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</si>
  <si>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</si>
  <si>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</si>
  <si>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</si>
  <si>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</si>
  <si>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</si>
  <si>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</si>
  <si>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</si>
  <si>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</si>
  <si>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</si>
  <si>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</si>
  <si>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</si>
  <si>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</si>
  <si>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</si>
  <si>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</si>
  <si>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</si>
  <si>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</si>
  <si>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</si>
  <si>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</si>
  <si>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</si>
  <si>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</si>
  <si>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</si>
  <si>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</si>
  <si>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</si>
  <si>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</si>
  <si>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</si>
  <si>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</si>
  <si>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</si>
  <si>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</si>
  <si>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</si>
  <si>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</si>
  <si>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</si>
  <si>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</si>
  <si>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</si>
  <si>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</si>
  <si>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</si>
  <si>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</si>
  <si>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</si>
  <si>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</si>
  <si>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</si>
  <si>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</si>
  <si>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</si>
  <si>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</si>
  <si>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</si>
  <si>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</si>
  <si>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</si>
  <si>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</si>
  <si>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</si>
  <si>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</si>
  <si>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</si>
  <si>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</si>
  <si>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</si>
  <si>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</si>
  <si>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</si>
  <si>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</si>
  <si>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</si>
  <si>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</si>
  <si>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</si>
  <si>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</si>
  <si>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</si>
  <si>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</si>
  <si>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</si>
  <si>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</si>
  <si>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</si>
  <si>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</si>
  <si>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</si>
  <si>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</si>
  <si>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</si>
  <si>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</si>
  <si>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</si>
  <si>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</si>
  <si>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</si>
  <si>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</si>
  <si>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</si>
  <si>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</si>
  <si>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</si>
  <si>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</si>
  <si>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</si>
  <si>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</si>
  <si>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</si>
  <si>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</si>
  <si>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</si>
  <si>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</si>
  <si>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</si>
  <si>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</si>
  <si>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</si>
  <si>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</si>
  <si>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</si>
  <si>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</si>
  <si>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</si>
  <si>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</si>
  <si>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</si>
  <si>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</si>
  <si>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</si>
  <si>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</si>
  <si>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</si>
  <si>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</si>
  <si>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</si>
  <si>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</si>
  <si>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</si>
  <si>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</si>
  <si>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</si>
  <si>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</si>
  <si>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</si>
  <si>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</si>
  <si>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</si>
  <si>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</si>
  <si>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</si>
  <si>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</si>
  <si>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</si>
  <si>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</si>
  <si>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</si>
  <si>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</si>
  <si>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</si>
  <si>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</si>
  <si>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</si>
  <si>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</si>
  <si>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</si>
  <si>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</si>
  <si>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</si>
  <si>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</si>
  <si>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</si>
  <si>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</si>
  <si>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</si>
  <si>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</si>
  <si>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</si>
  <si>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</si>
  <si>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</si>
  <si>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</si>
  <si>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</si>
  <si>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</si>
  <si>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</si>
  <si>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</si>
  <si>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</si>
  <si>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</si>
  <si>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</si>
  <si>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</si>
  <si>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</si>
  <si>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</si>
  <si>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</si>
  <si>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</si>
  <si>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</si>
  <si>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</si>
  <si>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</si>
  <si>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</si>
  <si>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</si>
  <si>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</si>
  <si>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</si>
  <si>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</si>
  <si>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</si>
  <si>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</si>
  <si>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</si>
  <si>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</si>
  <si>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</si>
  <si>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</si>
  <si>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</si>
  <si>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</si>
  <si>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</si>
  <si>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</si>
  <si>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</si>
  <si>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</si>
  <si>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</si>
  <si>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</si>
  <si>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</si>
  <si>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</si>
  <si>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</si>
  <si>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</si>
  <si>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</si>
  <si>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</si>
  <si>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</si>
  <si>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</si>
  <si>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</si>
  <si>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</si>
  <si>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</si>
  <si>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</si>
  <si>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</si>
  <si>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</si>
  <si>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</si>
  <si>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</si>
  <si>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</si>
  <si>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</si>
  <si>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</si>
  <si>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</si>
  <si>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</si>
  <si>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</si>
  <si>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</si>
  <si>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</si>
  <si>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</si>
  <si>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</si>
  <si>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</si>
  <si>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</si>
  <si>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</si>
  <si>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</si>
  <si>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</si>
  <si>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</si>
  <si>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</si>
  <si>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</si>
  <si>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</si>
  <si>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</si>
  <si>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</si>
  <si>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</si>
  <si>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</si>
  <si>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</si>
  <si>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</si>
  <si>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</si>
  <si>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</si>
  <si>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</si>
  <si>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</si>
  <si>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</si>
  <si>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</si>
  <si>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</si>
  <si>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</si>
  <si>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</si>
  <si>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</si>
  <si>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</si>
  <si>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</si>
  <si>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</si>
  <si>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</si>
  <si>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</si>
  <si>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</si>
  <si>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</si>
  <si>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</si>
  <si>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</si>
  <si>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</si>
  <si>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</si>
  <si>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</si>
  <si>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</si>
  <si>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</si>
  <si>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</si>
  <si>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</si>
  <si>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</si>
  <si>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</si>
  <si>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</si>
  <si>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</si>
  <si>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</si>
  <si>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</si>
  <si>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</si>
  <si>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</si>
  <si>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</si>
  <si>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</si>
  <si>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</si>
  <si>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</si>
  <si>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</si>
  <si>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</si>
  <si>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</si>
  <si>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</si>
  <si>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</si>
  <si>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</si>
  <si>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</si>
  <si>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</si>
  <si>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</si>
  <si>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</si>
  <si>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</si>
  <si>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</si>
  <si>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</si>
  <si>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</si>
  <si>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</si>
  <si>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</si>
  <si>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</si>
  <si>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</si>
  <si>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</si>
  <si>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</si>
  <si>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</si>
  <si>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</si>
  <si>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</si>
  <si>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</si>
  <si>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</si>
  <si>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</si>
  <si>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</si>
  <si>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</si>
  <si>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</si>
  <si>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</si>
  <si>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</si>
  <si>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</si>
  <si>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</si>
  <si>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</si>
  <si>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</si>
  <si>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</si>
  <si>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</si>
  <si>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</si>
  <si>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</si>
  <si>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</si>
  <si>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</si>
  <si>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</si>
  <si>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</si>
  <si>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</si>
  <si>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</si>
  <si>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</si>
  <si>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</si>
  <si>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</si>
  <si>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</si>
  <si>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</si>
  <si>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</si>
  <si>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</si>
  <si>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</si>
  <si>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</si>
  <si>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</si>
  <si>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</si>
  <si>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</si>
  <si>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</si>
  <si>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</si>
  <si>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</si>
  <si>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</si>
  <si>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</si>
  <si>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</si>
  <si>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</si>
  <si>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</si>
  <si>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</si>
  <si>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</si>
  <si>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</si>
  <si>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</si>
  <si>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</si>
  <si>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</si>
  <si>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</si>
  <si>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</si>
  <si>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</si>
  <si>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</si>
  <si>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</si>
  <si>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</si>
  <si>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</si>
  <si>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</si>
  <si>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</si>
  <si>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</si>
  <si>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</si>
  <si>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</si>
  <si>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</si>
  <si>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</si>
  <si>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</si>
  <si>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</si>
  <si>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</si>
  <si>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</si>
  <si>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</si>
  <si>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</si>
  <si>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</si>
  <si>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</si>
  <si>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</si>
  <si>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</si>
  <si>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</si>
  <si>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</si>
  <si>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</si>
  <si>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</si>
  <si>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</si>
  <si>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</si>
  <si>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</si>
  <si>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</si>
  <si>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</si>
  <si>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</si>
  <si>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</si>
  <si>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</si>
  <si>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</si>
  <si>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</si>
  <si>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</si>
  <si>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</si>
  <si>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</si>
  <si>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</si>
  <si>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</si>
  <si>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</si>
  <si>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</si>
  <si>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</si>
  <si>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</si>
  <si>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</si>
  <si>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</si>
  <si>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</si>
  <si>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</si>
  <si>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</si>
  <si>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</si>
  <si>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</si>
  <si>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</si>
  <si>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</si>
  <si>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</si>
  <si>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</si>
  <si>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</si>
  <si>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</si>
  <si>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</si>
  <si>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</si>
  <si>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</si>
  <si>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</si>
  <si>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</si>
  <si>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</si>
  <si>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</si>
  <si>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</si>
  <si>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</si>
  <si>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</si>
  <si>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</si>
  <si>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</si>
  <si>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</si>
  <si>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</si>
  <si>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</si>
  <si>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</si>
  <si>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</si>
  <si>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</si>
  <si>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</si>
  <si>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</si>
  <si>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</si>
  <si>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</si>
  <si>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</si>
  <si>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</si>
  <si>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</si>
  <si>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</si>
  <si>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</si>
  <si>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</si>
  <si>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</si>
  <si>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</si>
  <si>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</si>
  <si>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</si>
  <si>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</si>
  <si>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</si>
  <si>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</si>
  <si>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</si>
  <si>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</si>
  <si>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</si>
  <si>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</si>
  <si>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</si>
  <si>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</si>
  <si>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</si>
  <si>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</si>
  <si>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</si>
  <si>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</si>
  <si>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</si>
  <si>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</si>
  <si>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</si>
  <si>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</si>
  <si>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</si>
  <si>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</si>
  <si>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</si>
  <si>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</si>
  <si>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</si>
  <si>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</si>
  <si>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</si>
  <si>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</si>
  <si>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</si>
  <si>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</si>
  <si>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</si>
  <si>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</si>
  <si>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</si>
  <si>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</si>
  <si>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</si>
  <si>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</si>
  <si>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</si>
  <si>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</si>
  <si>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</si>
  <si>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</si>
  <si>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</si>
  <si>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</si>
  <si>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</si>
  <si>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</si>
  <si>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</si>
  <si>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</si>
  <si>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</si>
  <si>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</si>
  <si>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</si>
  <si>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</si>
  <si>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</si>
  <si>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</si>
  <si>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</si>
  <si>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</si>
  <si>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</si>
  <si>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</si>
  <si>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</si>
  <si>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</si>
  <si>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</si>
  <si>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</si>
  <si>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</si>
  <si>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</si>
  <si>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</si>
  <si>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</si>
  <si>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</si>
  <si>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</si>
  <si>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</si>
  <si>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</si>
  <si>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</si>
  <si>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</si>
  <si>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</si>
  <si>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</si>
  <si>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</si>
  <si>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</si>
  <si>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</si>
  <si>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</si>
  <si>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</si>
  <si>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</si>
  <si>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</si>
  <si>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</si>
  <si>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</si>
  <si>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</si>
  <si>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</si>
  <si>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</si>
  <si>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</si>
  <si>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</si>
  <si>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</si>
  <si>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</si>
  <si>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</si>
  <si>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</si>
  <si>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</si>
  <si>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</si>
  <si>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</si>
  <si>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</si>
  <si>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</si>
  <si>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</si>
  <si>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</si>
  <si>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</si>
  <si>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</si>
  <si>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</si>
  <si>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</si>
  <si>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</si>
  <si>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</si>
  <si>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</si>
  <si>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</si>
  <si>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</si>
  <si>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</si>
  <si>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</si>
  <si>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</si>
  <si>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</si>
  <si>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</si>
  <si>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</si>
  <si>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</si>
  <si>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</si>
  <si>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</si>
  <si>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</si>
  <si>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</si>
  <si>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</si>
  <si>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</si>
  <si>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</si>
  <si>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</si>
  <si>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</si>
  <si>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</si>
  <si>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</si>
  <si>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</si>
  <si>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</si>
  <si>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</si>
  <si>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</si>
  <si>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</si>
  <si>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</si>
  <si>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</si>
  <si>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</si>
  <si>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</si>
  <si>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</si>
  <si>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</si>
  <si>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</si>
  <si>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</si>
  <si>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</si>
  <si>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</si>
  <si>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</si>
  <si>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</si>
  <si>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</si>
  <si>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</si>
  <si>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</si>
  <si>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</si>
  <si>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</si>
  <si>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</si>
  <si>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</si>
  <si>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</si>
  <si>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</si>
  <si>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</si>
  <si>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</si>
  <si>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</si>
  <si>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</si>
  <si>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</si>
  <si>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</si>
  <si>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</si>
  <si>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</si>
  <si>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</si>
  <si>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</si>
  <si>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</si>
  <si>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</si>
  <si>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</si>
  <si>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</si>
  <si>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</si>
  <si>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</si>
  <si>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</si>
  <si>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</si>
  <si>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</si>
  <si>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</si>
  <si>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</si>
  <si>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</si>
  <si>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</si>
  <si>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</si>
  <si>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</si>
  <si>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</si>
  <si>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</si>
  <si>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</si>
  <si>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</si>
  <si>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</si>
  <si>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</si>
  <si>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</si>
  <si>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</si>
  <si>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</si>
  <si>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</si>
  <si>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</si>
  <si>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</si>
  <si>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</si>
  <si>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</si>
  <si>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</si>
  <si>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</si>
  <si>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</si>
  <si>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</si>
  <si>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</si>
  <si>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</si>
  <si>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</si>
  <si>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</si>
  <si>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</si>
  <si>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</si>
  <si>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</si>
  <si>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</si>
  <si>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</si>
  <si>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</si>
  <si>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</si>
  <si>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</si>
  <si>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</si>
  <si>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</si>
  <si>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</si>
  <si>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</si>
  <si>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</si>
  <si>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</si>
  <si>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</si>
  <si>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</si>
  <si>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</si>
  <si>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</si>
  <si>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</si>
  <si>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</si>
  <si>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</si>
  <si>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</si>
  <si>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</si>
  <si>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</si>
  <si>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</si>
  <si>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</si>
  <si>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</si>
  <si>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</si>
  <si>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</si>
  <si>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</si>
  <si>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</si>
  <si>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</si>
  <si>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</si>
  <si>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</si>
  <si>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</si>
  <si>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</si>
  <si>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</si>
  <si>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</si>
  <si>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</si>
  <si>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</si>
  <si>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</si>
  <si>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</si>
  <si>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</si>
  <si>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</si>
  <si>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</si>
  <si>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</si>
  <si>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</si>
  <si>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</si>
  <si>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</si>
  <si>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</si>
  <si>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</si>
  <si>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</si>
  <si>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</si>
  <si>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</si>
  <si>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</si>
  <si>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</si>
  <si>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</si>
  <si>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</si>
  <si>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</si>
  <si>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</si>
  <si>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</si>
  <si>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</si>
  <si>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</si>
  <si>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</si>
  <si>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</si>
  <si>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</si>
  <si>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</si>
  <si>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</si>
  <si>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</si>
  <si>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</si>
  <si>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</si>
  <si>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</si>
  <si>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</si>
  <si>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</si>
  <si>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</si>
  <si>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</si>
  <si>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</si>
  <si>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</si>
  <si>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</si>
  <si>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</si>
  <si>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</si>
  <si>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</si>
  <si>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</si>
  <si>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</si>
  <si>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</si>
  <si>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</si>
  <si>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</si>
  <si>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</si>
  <si>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</si>
  <si>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</si>
  <si>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</si>
  <si>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</si>
  <si>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</si>
  <si>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</si>
  <si>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</si>
  <si>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</si>
  <si>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</si>
  <si>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</si>
  <si>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</si>
  <si>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</si>
  <si>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</si>
  <si>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</si>
  <si>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</si>
  <si>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</si>
  <si>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</si>
  <si>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</si>
  <si>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</si>
  <si>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</si>
  <si>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</si>
  <si>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</si>
  <si>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</si>
  <si>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</si>
  <si>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</si>
  <si>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</si>
  <si>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</si>
  <si>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</si>
  <si>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</si>
  <si>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</si>
  <si>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</si>
  <si>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</si>
  <si>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</si>
  <si>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</si>
  <si>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</si>
  <si>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</si>
  <si>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</si>
  <si>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</si>
  <si>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</si>
  <si>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</si>
  <si>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</si>
  <si>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</si>
  <si>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</si>
  <si>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</si>
  <si>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</si>
  <si>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</si>
  <si>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</si>
  <si>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</si>
  <si>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</si>
  <si>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</si>
  <si>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</si>
  <si>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</si>
  <si>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</si>
  <si>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</si>
  <si>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</si>
  <si>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</si>
  <si>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</si>
  <si>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</si>
  <si>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</si>
  <si>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</si>
  <si>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</si>
  <si>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</si>
  <si>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</si>
  <si>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</si>
  <si>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</si>
  <si>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</si>
  <si>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</si>
  <si>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</si>
  <si>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</si>
  <si>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</si>
  <si>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</si>
  <si>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</si>
  <si>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</si>
  <si>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</si>
  <si>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</si>
  <si>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</si>
  <si>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</si>
  <si>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</si>
  <si>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</si>
  <si>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</si>
  <si>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</si>
  <si>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</si>
  <si>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</si>
  <si>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</si>
  <si>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</si>
  <si>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</si>
  <si>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</si>
  <si>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</si>
  <si>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</si>
  <si>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</si>
  <si>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</si>
  <si>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</si>
  <si>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</si>
  <si>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</si>
  <si>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</si>
  <si>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</si>
  <si>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</si>
  <si>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</si>
  <si>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</si>
  <si>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</si>
  <si>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</si>
  <si>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</si>
  <si>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</si>
  <si>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</si>
  <si>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</si>
  <si>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</si>
  <si>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</si>
  <si>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</si>
  <si>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</si>
  <si>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</si>
  <si>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</si>
  <si>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</si>
  <si>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</si>
  <si>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</si>
  <si>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</si>
  <si>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</si>
  <si>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</si>
  <si>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</si>
  <si>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</si>
  <si>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</si>
  <si>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</si>
  <si>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</si>
  <si>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</si>
  <si>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</si>
  <si>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</si>
  <si>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</si>
  <si>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</si>
  <si>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</si>
  <si>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</si>
  <si>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</si>
  <si>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</si>
  <si>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</si>
  <si>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</si>
  <si>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</si>
  <si>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</si>
  <si>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</si>
  <si>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</si>
  <si>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</si>
  <si>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</si>
  <si>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</si>
  <si>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</si>
  <si>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</si>
  <si>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</si>
  <si>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</si>
  <si>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</si>
  <si>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</si>
  <si>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</si>
  <si>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</si>
  <si>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</si>
  <si>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</si>
  <si>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</si>
  <si>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</si>
  <si>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</si>
  <si>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</si>
  <si>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</si>
  <si>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</si>
  <si>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</si>
  <si>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</si>
  <si>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</si>
  <si>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</si>
  <si>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</si>
  <si>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</si>
  <si>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</si>
  <si>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</si>
  <si>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</si>
  <si>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</si>
  <si>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</si>
  <si>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</si>
  <si>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</si>
  <si>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</si>
  <si>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</si>
  <si>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</si>
  <si>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</si>
  <si>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</si>
  <si>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</si>
  <si>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</si>
  <si>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</si>
  <si>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</si>
  <si>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</si>
  <si>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</si>
  <si>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</si>
  <si>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</si>
  <si>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</si>
  <si>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</si>
  <si>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</si>
  <si>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</si>
  <si>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</si>
  <si>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</si>
  <si>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</si>
  <si>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</si>
  <si>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</si>
  <si>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</si>
  <si>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</si>
  <si>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</si>
  <si>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</si>
  <si>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</si>
  <si>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</si>
  <si>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</si>
  <si>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</si>
  <si>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</si>
  <si>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</si>
  <si>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</si>
  <si>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</si>
  <si>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</si>
  <si>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</si>
  <si>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</si>
  <si>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</si>
  <si>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</si>
  <si>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</si>
  <si>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</si>
  <si>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</si>
  <si>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</si>
  <si>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</si>
  <si>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</si>
  <si>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</si>
  <si>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</si>
  <si>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</si>
  <si>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</si>
  <si>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</si>
  <si>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</si>
  <si>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</si>
  <si>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</si>
  <si>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</si>
  <si>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</si>
  <si>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</si>
  <si>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</si>
  <si>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</si>
  <si>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</si>
  <si>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</si>
  <si>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</si>
  <si>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</si>
  <si>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</si>
  <si>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</si>
  <si>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</si>
  <si>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</si>
  <si>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</si>
  <si>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</si>
  <si>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</si>
  <si>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</si>
  <si>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</si>
  <si>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</si>
  <si>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</si>
  <si>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</si>
  <si>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</si>
  <si>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</si>
  <si>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</si>
  <si>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</si>
  <si>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</si>
  <si>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</si>
  <si>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</si>
  <si>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</si>
  <si>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</si>
  <si>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</si>
  <si>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</si>
  <si>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</si>
  <si>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</si>
  <si>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</si>
  <si>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</si>
  <si>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</si>
  <si>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</si>
  <si>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</si>
  <si>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</si>
  <si>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</si>
  <si>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</si>
  <si>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</si>
  <si>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</si>
  <si>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</si>
  <si>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</si>
  <si>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</si>
  <si>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</si>
  <si>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</si>
  <si>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</si>
  <si>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</si>
  <si>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</si>
  <si>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</si>
  <si>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</si>
  <si>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</si>
  <si>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</si>
  <si>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</si>
  <si>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</si>
  <si>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</si>
  <si>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</si>
  <si>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</si>
  <si>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</si>
  <si>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</si>
  <si>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</si>
  <si>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</si>
  <si>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</si>
  <si>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</si>
  <si>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</si>
  <si>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</si>
  <si>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</si>
  <si>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</si>
  <si>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</si>
  <si>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</si>
  <si>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</si>
  <si>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</si>
  <si>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</si>
  <si>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</si>
  <si>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</si>
  <si>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</si>
  <si>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</si>
  <si>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</si>
  <si>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</si>
  <si>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</si>
  <si>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</si>
  <si>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</si>
  <si>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</si>
  <si>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</si>
  <si>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</si>
  <si>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</si>
  <si>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</si>
  <si>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</si>
  <si>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</si>
  <si>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</si>
  <si>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</si>
  <si>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</si>
  <si>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</si>
  <si>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</si>
  <si>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</si>
  <si>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</si>
  <si>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</si>
  <si>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</si>
  <si>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</si>
  <si>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</si>
  <si>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</si>
  <si>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</si>
  <si>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</si>
  <si>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</si>
  <si>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</si>
  <si>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</si>
  <si>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</si>
  <si>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</si>
  <si>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</si>
  <si>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</si>
  <si>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</si>
  <si>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</si>
  <si>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</si>
  <si>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</si>
  <si>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</si>
  <si>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</si>
  <si>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</si>
  <si>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</si>
  <si>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</si>
  <si>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</si>
  <si>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</si>
  <si>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</si>
  <si>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</si>
  <si>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</si>
  <si>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</si>
  <si>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</si>
  <si>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</si>
  <si>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</si>
  <si>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</si>
  <si>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</si>
  <si>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</si>
  <si>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</si>
  <si>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</si>
  <si>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</si>
  <si>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</si>
  <si>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</si>
  <si>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</si>
  <si>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</si>
  <si>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</si>
  <si>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</si>
  <si>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</si>
  <si>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</si>
  <si>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</si>
  <si>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</si>
  <si>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</si>
  <si>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</si>
  <si>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</si>
  <si>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</si>
  <si>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</si>
  <si>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</si>
  <si>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</si>
  <si>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</si>
  <si>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</si>
  <si>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</si>
  <si>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</si>
  <si>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</si>
  <si>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</si>
  <si>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</si>
  <si>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</si>
  <si>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</si>
  <si>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</si>
  <si>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</si>
  <si>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</si>
  <si>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</si>
  <si>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</si>
  <si>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</si>
  <si>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</si>
  <si>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</si>
  <si>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</si>
  <si>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</si>
  <si>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</si>
  <si>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</si>
  <si>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</si>
  <si>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</si>
  <si>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</si>
  <si>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</si>
  <si>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</si>
  <si>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</si>
  <si>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</si>
  <si>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</si>
  <si>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</si>
  <si>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</si>
  <si>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</si>
  <si>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</si>
  <si>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</si>
  <si>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</si>
  <si>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</si>
  <si>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</si>
  <si>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</si>
  <si>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</si>
  <si>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</si>
  <si>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</si>
  <si>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</si>
  <si>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</si>
  <si>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</si>
  <si>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</si>
  <si>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</si>
  <si>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</si>
  <si>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</si>
  <si>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</si>
  <si>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</si>
  <si>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</si>
  <si>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</si>
  <si>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</si>
  <si>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</si>
  <si>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</si>
  <si>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</si>
  <si>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</si>
  <si>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</si>
  <si>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</si>
  <si>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</si>
  <si>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</si>
  <si>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</si>
  <si>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</si>
  <si>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</si>
  <si>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</si>
  <si>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</si>
  <si>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</si>
  <si>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</si>
  <si>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</si>
  <si>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</si>
  <si>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</si>
  <si>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</si>
  <si>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</si>
  <si>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</si>
  <si>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</si>
  <si>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</si>
  <si>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</si>
  <si>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</si>
  <si>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</si>
  <si>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</si>
  <si>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</si>
  <si>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</si>
  <si>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</si>
  <si>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</si>
  <si>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</si>
  <si>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</si>
  <si>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</si>
  <si>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</si>
  <si>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</si>
  <si>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</si>
  <si>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</si>
  <si>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</si>
  <si>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</si>
  <si>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</si>
  <si>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</si>
  <si>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</si>
  <si>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</si>
  <si>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</si>
  <si>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</si>
  <si>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</si>
  <si>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</si>
  <si>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</si>
  <si>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</si>
  <si>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</si>
  <si>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</si>
  <si>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</si>
  <si>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</si>
  <si>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</si>
  <si>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</si>
  <si>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</si>
  <si>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</si>
  <si>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</si>
  <si>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</si>
  <si>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</si>
  <si>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</si>
  <si>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</si>
  <si>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</si>
  <si>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</si>
  <si>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</si>
  <si>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</si>
  <si>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</si>
  <si>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</si>
  <si>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</si>
  <si>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</si>
  <si>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</si>
  <si>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</si>
  <si>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</si>
  <si>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</si>
  <si>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</si>
  <si>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</si>
  <si>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</si>
  <si>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</si>
  <si>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</si>
  <si>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</si>
  <si>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</si>
  <si>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</si>
  <si>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</si>
  <si>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</si>
  <si>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</si>
  <si>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</si>
  <si>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</si>
  <si>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</si>
  <si>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</si>
  <si>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</si>
  <si>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</si>
  <si>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</si>
  <si>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</si>
  <si>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</si>
  <si>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</si>
  <si>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</si>
  <si>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</si>
  <si>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</si>
  <si>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</si>
  <si>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</si>
  <si>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</si>
  <si>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</si>
  <si>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</si>
  <si>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</si>
  <si>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</si>
  <si>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</si>
  <si>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</si>
  <si>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</si>
  <si>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</si>
  <si>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</si>
  <si>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</si>
  <si>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</si>
  <si>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</si>
  <si>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</si>
  <si>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</si>
  <si>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</si>
  <si>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</si>
  <si>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</si>
  <si>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</si>
  <si>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</si>
  <si>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</si>
  <si>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</si>
  <si>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</si>
  <si>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</si>
  <si>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</si>
  <si>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</si>
  <si>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</si>
  <si>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</si>
  <si>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</si>
  <si>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</si>
  <si>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</si>
  <si>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</si>
  <si>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</si>
  <si>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</si>
  <si>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</si>
  <si>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</si>
  <si>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</si>
  <si>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</si>
  <si>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</si>
  <si>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</si>
  <si>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</si>
  <si>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</si>
  <si>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</si>
  <si>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</si>
  <si>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</si>
  <si>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</si>
  <si>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</si>
  <si>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</si>
  <si>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</si>
  <si>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</si>
  <si>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</si>
  <si>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</si>
  <si>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</si>
  <si>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</si>
  <si>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</si>
  <si>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</si>
  <si>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</si>
  <si>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</si>
  <si>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</si>
  <si>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</si>
  <si>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</si>
  <si>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</si>
  <si>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</si>
  <si>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</si>
  <si>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</si>
  <si>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</si>
  <si>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</si>
  <si>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</si>
  <si>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</si>
  <si>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</si>
  <si>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</si>
  <si>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</si>
  <si>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</si>
  <si>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</si>
  <si>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</si>
  <si>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</si>
  <si>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</si>
  <si>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</si>
  <si>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</si>
  <si>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</si>
  <si>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</si>
  <si>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</si>
  <si>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</si>
  <si>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</si>
  <si>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</si>
  <si>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</si>
  <si>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</si>
  <si>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</si>
  <si>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</si>
  <si>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</si>
  <si>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</si>
  <si>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</si>
  <si>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</si>
  <si>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</si>
  <si>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</si>
  <si>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</si>
  <si>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</si>
  <si>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</si>
  <si>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</si>
  <si>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</si>
  <si>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</si>
  <si>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</si>
  <si>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</si>
  <si>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</si>
  <si>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</si>
  <si>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</si>
  <si>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</si>
  <si>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</si>
  <si>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</si>
  <si>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</si>
  <si>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</si>
  <si>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</si>
  <si>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</si>
  <si>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</si>
  <si>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</si>
  <si>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</si>
  <si>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</si>
  <si>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</si>
  <si>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</si>
  <si>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</si>
  <si>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</si>
  <si>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</si>
  <si>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</si>
  <si>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</si>
  <si>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</si>
  <si>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</si>
  <si>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</si>
  <si>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</si>
  <si>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</si>
  <si>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</si>
  <si>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</si>
  <si>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</si>
  <si>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</si>
  <si>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</si>
  <si>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</si>
  <si>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</si>
  <si>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</si>
  <si>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</si>
  <si>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</si>
  <si>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</si>
  <si>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</si>
  <si>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</si>
  <si>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</si>
  <si>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</si>
  <si>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</si>
  <si>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</si>
  <si>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</si>
  <si>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</si>
  <si>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</si>
  <si>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</si>
  <si>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</si>
  <si>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</si>
  <si>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</si>
  <si>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</si>
  <si>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</si>
  <si>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</si>
  <si>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</si>
  <si>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</si>
  <si>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</si>
  <si>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</si>
  <si>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</si>
  <si>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</si>
  <si>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</si>
  <si>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</si>
  <si>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</si>
  <si>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</si>
  <si>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</si>
  <si>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</si>
  <si>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</si>
  <si>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</si>
  <si>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</si>
  <si>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</si>
  <si>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</si>
  <si>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</si>
  <si>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</si>
  <si>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</si>
  <si>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</si>
  <si>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</si>
  <si>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</si>
  <si>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</si>
  <si>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</si>
  <si>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</si>
  <si>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</si>
  <si>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</si>
  <si>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</si>
  <si>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</si>
  <si>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</si>
  <si>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</si>
  <si>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</si>
  <si>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</si>
  <si>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</si>
  <si>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</si>
  <si>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</si>
  <si>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</si>
  <si>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</si>
  <si>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</si>
  <si>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</si>
  <si>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</si>
  <si>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</si>
  <si>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</si>
  <si>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</si>
  <si>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</si>
  <si>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</si>
  <si>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</si>
  <si>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</si>
  <si>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</si>
  <si>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</si>
  <si>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</si>
  <si>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</si>
  <si>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</si>
  <si>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</si>
  <si>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</si>
  <si>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</si>
  <si>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</si>
  <si>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</si>
  <si>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</si>
  <si>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</si>
  <si>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</si>
  <si>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</si>
  <si>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</si>
  <si>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</si>
  <si>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</si>
  <si>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</si>
  <si>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</si>
  <si>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</si>
  <si>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</si>
  <si>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</si>
  <si>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</si>
  <si>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</si>
  <si>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</si>
  <si>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</si>
  <si>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</si>
  <si>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</si>
  <si>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</si>
  <si>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</si>
  <si>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</si>
  <si>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</si>
  <si>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</si>
  <si>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</si>
  <si>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</si>
  <si>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</si>
  <si>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</si>
  <si>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</si>
  <si>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</si>
  <si>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</si>
  <si>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</si>
  <si>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</si>
  <si>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</si>
  <si>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</si>
  <si>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</si>
  <si>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</si>
  <si>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</si>
  <si>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</si>
  <si>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</si>
  <si>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</si>
  <si>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</si>
  <si>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</si>
  <si>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</si>
  <si>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</si>
  <si>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</si>
  <si>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</si>
  <si>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</si>
  <si>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</si>
  <si>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</si>
  <si>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</si>
  <si>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</si>
  <si>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</si>
  <si>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</si>
  <si>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</si>
  <si>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</si>
  <si>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</si>
  <si>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</si>
  <si>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</si>
  <si>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</si>
  <si>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</si>
  <si>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</si>
  <si>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</si>
  <si>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</si>
  <si>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</si>
  <si>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</si>
  <si>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</si>
  <si>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</si>
  <si>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</si>
  <si>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</si>
  <si>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</si>
  <si>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</si>
  <si>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</si>
  <si>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</si>
  <si>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</si>
  <si>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</si>
  <si>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</si>
  <si>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</si>
  <si>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</si>
  <si>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</si>
  <si>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</si>
  <si>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</si>
  <si>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</si>
  <si>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</si>
  <si>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</si>
  <si>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</si>
  <si>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</si>
  <si>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</si>
  <si>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</si>
  <si>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</si>
  <si>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</si>
  <si>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</si>
  <si>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</si>
  <si>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</si>
  <si>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</si>
  <si>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</si>
  <si>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</si>
  <si>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</si>
  <si>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</si>
  <si>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</si>
  <si>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</si>
  <si>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</si>
  <si>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</si>
  <si>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</si>
  <si>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</si>
  <si>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</si>
  <si>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</si>
  <si>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</si>
  <si>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</si>
  <si>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</si>
  <si>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</si>
  <si>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</si>
  <si>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</si>
  <si>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</si>
  <si>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</si>
  <si>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</si>
  <si>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</si>
  <si>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</si>
  <si>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</si>
  <si>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</si>
  <si>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</si>
  <si>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</si>
  <si>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</si>
  <si>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</si>
  <si>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</si>
  <si>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</si>
  <si>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</si>
  <si>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</si>
  <si>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</si>
  <si>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</si>
  <si>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</si>
  <si>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</si>
  <si>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</si>
  <si>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</si>
  <si>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</si>
  <si>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</si>
  <si>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</si>
  <si>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</si>
  <si>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</si>
  <si>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</si>
  <si>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</si>
  <si>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</si>
  <si>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</si>
  <si>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</si>
  <si>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</si>
  <si>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</si>
  <si>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</si>
  <si>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</si>
  <si>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</si>
  <si>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</si>
  <si>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</si>
  <si>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</si>
  <si>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</si>
  <si>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</si>
  <si>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</si>
  <si>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</si>
  <si>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</si>
  <si>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</si>
  <si>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</si>
  <si>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</si>
  <si>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</si>
  <si>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</si>
  <si>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</si>
  <si>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</si>
  <si>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</si>
  <si>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</si>
  <si>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</si>
  <si>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</si>
  <si>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</si>
  <si>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</si>
  <si>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</si>
  <si>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</si>
  <si>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</si>
  <si>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</si>
  <si>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</si>
  <si>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</si>
  <si>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</si>
  <si>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</si>
  <si>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</si>
  <si>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</si>
  <si>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</si>
  <si>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</si>
  <si>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</si>
  <si>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</si>
  <si>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</si>
  <si>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</si>
  <si>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</si>
  <si>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</si>
  <si>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</si>
  <si>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</si>
  <si>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</si>
  <si>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</si>
  <si>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</si>
  <si>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</si>
  <si>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</si>
  <si>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</si>
  <si>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</si>
  <si>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</si>
  <si>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</si>
  <si>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</si>
  <si>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</si>
  <si>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</si>
  <si>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</si>
  <si>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</si>
  <si>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</si>
  <si>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</si>
  <si>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</si>
  <si>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</si>
  <si>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</si>
  <si>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</si>
  <si>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</si>
  <si>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</si>
  <si>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</si>
  <si>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</si>
  <si>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</si>
  <si>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</si>
  <si>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</si>
  <si>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</si>
  <si>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</si>
  <si>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</si>
  <si>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</si>
  <si>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</si>
  <si>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</si>
  <si>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</si>
  <si>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</si>
  <si>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</si>
  <si>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</si>
  <si>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</si>
  <si>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</si>
  <si>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</si>
  <si>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</si>
  <si>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</si>
  <si>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</si>
  <si>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</si>
  <si>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</si>
  <si>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</si>
  <si>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</si>
  <si>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</si>
  <si>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</si>
  <si>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</si>
  <si>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</si>
  <si>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</si>
  <si>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</si>
  <si>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</si>
  <si>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</si>
  <si>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</si>
  <si>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</si>
  <si>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</si>
  <si>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</si>
  <si>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</si>
  <si>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</si>
  <si>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</si>
  <si>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</si>
  <si>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</si>
  <si>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</si>
  <si>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</si>
  <si>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</si>
  <si>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</si>
  <si>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</si>
  <si>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</si>
  <si>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</si>
  <si>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</si>
  <si>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</si>
  <si>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</si>
  <si>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</si>
  <si>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</si>
  <si>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</si>
  <si>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</si>
  <si>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</si>
  <si>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</si>
  <si>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</si>
  <si>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</si>
  <si>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</si>
  <si>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</si>
  <si>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</si>
  <si>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</si>
  <si>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</si>
  <si>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</si>
  <si>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</si>
  <si>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</si>
  <si>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</si>
  <si>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</si>
  <si>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</si>
  <si>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</si>
  <si>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</si>
  <si>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</si>
  <si>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</si>
  <si>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</si>
  <si>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</si>
  <si>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</si>
  <si>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</si>
  <si>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</si>
  <si>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</si>
  <si>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</si>
  <si>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</si>
  <si>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</si>
  <si>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</si>
  <si>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</si>
  <si>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</si>
  <si>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</si>
  <si>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</si>
  <si>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</si>
  <si>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</si>
  <si>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</si>
  <si>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</si>
  <si>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</si>
  <si>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</si>
  <si>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</si>
  <si>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</si>
  <si>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</si>
  <si>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</si>
  <si>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</si>
  <si>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</si>
  <si>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</si>
  <si>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</si>
  <si>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</si>
  <si>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</si>
  <si>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</si>
  <si>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</si>
  <si>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</si>
  <si>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</si>
  <si>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</si>
  <si>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</si>
  <si>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</si>
  <si>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</si>
  <si>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</si>
  <si>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</si>
  <si>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</si>
  <si>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</si>
  <si>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</si>
  <si>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</si>
  <si>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</si>
  <si>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</si>
  <si>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</si>
  <si>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</si>
  <si>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</si>
  <si>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</si>
  <si>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</si>
  <si>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</si>
  <si>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</si>
  <si>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</si>
  <si>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</si>
  <si>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</si>
  <si>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</si>
  <si>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</si>
  <si>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</si>
  <si>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</si>
  <si>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</si>
  <si>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</si>
  <si>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</si>
  <si>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</si>
  <si>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</si>
  <si>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</si>
  <si>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</si>
  <si>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</si>
  <si>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</si>
  <si>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</si>
  <si>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</si>
  <si>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</si>
  <si>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</si>
  <si>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</si>
  <si>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</si>
  <si>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</si>
  <si>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</si>
  <si>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</si>
  <si>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</si>
  <si>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</si>
  <si>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</si>
  <si>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</si>
  <si>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</si>
  <si>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</si>
  <si>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</si>
  <si>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</si>
  <si>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</si>
  <si>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</si>
  <si>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</si>
  <si>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</si>
  <si>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</si>
  <si>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</si>
  <si>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</si>
  <si>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</si>
  <si>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</si>
  <si>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</si>
  <si>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</si>
  <si>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</si>
  <si>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</si>
  <si>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</si>
  <si>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</si>
  <si>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</si>
  <si>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</si>
  <si>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</si>
  <si>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</si>
  <si>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</si>
  <si>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</si>
  <si>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</si>
  <si>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</si>
  <si>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</si>
  <si>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</si>
  <si>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</si>
  <si>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</si>
  <si>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</si>
  <si>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</si>
  <si>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</si>
  <si>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</si>
  <si>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</si>
  <si>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</si>
  <si>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</si>
  <si>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</si>
  <si>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</si>
  <si>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</si>
  <si>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</si>
  <si>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</si>
  <si>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</si>
  <si>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</si>
  <si>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</si>
  <si>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</si>
  <si>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</si>
  <si>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</si>
  <si>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</si>
  <si>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</si>
  <si>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</si>
  <si>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</si>
  <si>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</si>
  <si>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</si>
  <si>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</si>
  <si>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</si>
  <si>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</si>
  <si>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</si>
  <si>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</si>
  <si>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</si>
  <si>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</si>
  <si>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</si>
  <si>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</si>
  <si>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</si>
  <si>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</si>
  <si>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</si>
  <si>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</si>
  <si>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</si>
  <si>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</si>
  <si>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</si>
  <si>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</si>
  <si>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</si>
  <si>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</si>
  <si>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</si>
  <si>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</si>
  <si>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</si>
  <si>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</si>
  <si>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</si>
  <si>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</si>
  <si>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</si>
  <si>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</si>
  <si>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</si>
  <si>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</si>
  <si>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</si>
  <si>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</si>
  <si>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</si>
  <si>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</si>
  <si>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</si>
  <si>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</si>
  <si>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</si>
  <si>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</si>
  <si>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</si>
  <si>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</si>
  <si>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</si>
  <si>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</si>
  <si>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</si>
  <si>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</si>
  <si>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</si>
  <si>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</si>
  <si>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</si>
  <si>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</si>
  <si>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</si>
  <si>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</si>
  <si>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</si>
  <si>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</si>
  <si>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</si>
  <si>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</si>
  <si>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</si>
  <si>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</si>
  <si>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</si>
  <si>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</si>
  <si>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</si>
  <si>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</si>
  <si>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</si>
  <si>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</si>
  <si>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</si>
  <si>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</si>
  <si>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</si>
  <si>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</si>
  <si>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</si>
  <si>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</si>
  <si>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</si>
  <si>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</si>
  <si>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</si>
  <si>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</si>
  <si>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</si>
  <si>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</si>
  <si>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</si>
  <si>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</si>
  <si>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</si>
  <si>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</si>
  <si>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</si>
  <si>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</si>
  <si>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</si>
  <si>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</si>
  <si>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</si>
  <si>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</si>
  <si>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</si>
  <si>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</si>
  <si>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</si>
  <si>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</si>
  <si>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</si>
  <si>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</si>
  <si>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</si>
  <si>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</si>
  <si>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</si>
  <si>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</si>
  <si>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</si>
  <si>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</si>
  <si>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</si>
  <si>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</si>
  <si>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</si>
  <si>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</si>
  <si>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</si>
  <si>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</si>
  <si>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</si>
  <si>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</si>
  <si>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</si>
  <si>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</si>
  <si>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</si>
  <si>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</si>
  <si>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</si>
  <si>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</si>
  <si>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</si>
  <si>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</si>
  <si>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</si>
  <si>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</si>
  <si>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</si>
  <si>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</si>
  <si>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</si>
  <si>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</si>
  <si>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</si>
  <si>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</si>
  <si>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</si>
  <si>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</si>
  <si>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</si>
  <si>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</si>
  <si>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</si>
  <si>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</si>
  <si>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</si>
  <si>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</si>
  <si>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</si>
  <si>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</si>
  <si>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</si>
  <si>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</si>
  <si>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</si>
  <si>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</si>
  <si>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</si>
  <si>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</si>
  <si>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</si>
  <si>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</si>
  <si>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</si>
  <si>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</si>
  <si>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</si>
  <si>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</si>
  <si>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</si>
  <si>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</si>
  <si>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</si>
  <si>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</si>
  <si>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</si>
  <si>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</si>
  <si>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</si>
  <si>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</si>
  <si>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</si>
  <si>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</si>
  <si>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</si>
  <si>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</si>
  <si>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</si>
  <si>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</si>
  <si>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</si>
  <si>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</si>
  <si>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</si>
  <si>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</si>
  <si>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</si>
  <si>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</si>
  <si>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</si>
  <si>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</si>
  <si>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</si>
  <si>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</si>
  <si>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</si>
  <si>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</si>
  <si>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</si>
  <si>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</si>
  <si>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</si>
  <si>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</si>
  <si>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</si>
  <si>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</si>
  <si>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</si>
  <si>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</si>
  <si>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</si>
  <si>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</si>
  <si>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</si>
  <si>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</si>
  <si>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</si>
  <si>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</si>
  <si>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</si>
  <si>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</si>
  <si>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</si>
  <si>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</si>
  <si>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</si>
  <si>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</si>
  <si>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</si>
  <si>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</si>
  <si>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</si>
  <si>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</si>
  <si>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</si>
  <si>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</si>
  <si>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</si>
  <si>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</si>
  <si>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</si>
  <si>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</si>
  <si>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</si>
  <si>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</si>
  <si>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</si>
  <si>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</si>
  <si>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</si>
  <si>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</si>
  <si>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</si>
  <si>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</si>
  <si>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</si>
  <si>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</si>
  <si>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</si>
  <si>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</si>
  <si>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</si>
  <si>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</si>
  <si>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</si>
  <si>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</si>
  <si>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</si>
  <si>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</si>
  <si>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</si>
  <si>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</si>
  <si>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</si>
  <si>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</si>
  <si>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</si>
  <si>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</si>
  <si>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</si>
  <si>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</si>
  <si>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</si>
  <si>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</si>
  <si>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</si>
  <si>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</si>
  <si>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</si>
  <si>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</si>
  <si>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</si>
  <si>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</si>
  <si>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</si>
  <si>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</si>
  <si>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</si>
  <si>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</si>
  <si>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</si>
  <si>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</si>
  <si>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</si>
  <si>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</si>
  <si>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</si>
  <si>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</si>
  <si>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</si>
  <si>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</si>
  <si>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</si>
  <si>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</si>
  <si>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</si>
  <si>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</si>
  <si>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</si>
  <si>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</si>
  <si>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</si>
  <si>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</si>
  <si>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</si>
  <si>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</si>
  <si>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</si>
  <si>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</si>
  <si>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</si>
  <si>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</si>
  <si>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</si>
  <si>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</si>
  <si>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</si>
  <si>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</si>
  <si>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</si>
  <si>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</si>
  <si>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</si>
  <si>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</si>
  <si>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</si>
  <si>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</si>
  <si>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</si>
  <si>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</si>
  <si>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</si>
  <si>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</si>
  <si>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</si>
  <si>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</si>
  <si>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</si>
  <si>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</si>
  <si>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</si>
  <si>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</si>
  <si>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</si>
  <si>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</si>
  <si>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</si>
  <si>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</si>
  <si>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</si>
  <si>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</si>
  <si>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</si>
  <si>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</si>
  <si>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</si>
  <si>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</si>
  <si>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</si>
  <si>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</si>
  <si>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</si>
  <si>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</si>
  <si>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</si>
  <si>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</si>
  <si>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</si>
  <si>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</si>
  <si>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</si>
  <si>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</si>
  <si>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</si>
  <si>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</si>
  <si>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</si>
  <si>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</si>
  <si>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</si>
  <si>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</si>
  <si>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</si>
  <si>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</si>
  <si>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</si>
  <si>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</si>
  <si>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</si>
  <si>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</si>
  <si>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</si>
  <si>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</si>
  <si>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</si>
  <si>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</si>
  <si>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</si>
  <si>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</si>
  <si>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</si>
  <si>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</si>
  <si>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</si>
  <si>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</si>
  <si>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</si>
  <si>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</si>
  <si>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</si>
  <si>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</si>
  <si>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</si>
  <si>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</si>
  <si>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</si>
  <si>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</si>
  <si>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</si>
  <si>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</si>
  <si>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</si>
  <si>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</si>
  <si>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</si>
  <si>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</si>
  <si>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</si>
  <si>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</si>
  <si>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</si>
  <si>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</si>
  <si>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</si>
  <si>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</si>
  <si>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</si>
  <si>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</si>
  <si>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</si>
  <si>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</si>
  <si>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</si>
  <si>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</si>
  <si>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</si>
  <si>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</si>
  <si>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</si>
  <si>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</si>
  <si>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</si>
  <si>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</si>
  <si>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</si>
  <si>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</si>
  <si>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</si>
  <si>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</si>
  <si>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</si>
  <si>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</si>
  <si>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</si>
  <si>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</si>
  <si>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</si>
  <si>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</si>
  <si>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</si>
  <si>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</si>
  <si>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</si>
  <si>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</si>
  <si>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</si>
  <si>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</si>
  <si>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</si>
  <si>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</si>
  <si>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</si>
  <si>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</si>
  <si>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</si>
  <si>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</si>
  <si>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</si>
  <si>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</si>
  <si>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</si>
  <si>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</si>
  <si>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</si>
  <si>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</si>
  <si>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</si>
  <si>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</si>
  <si>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</si>
  <si>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</si>
  <si>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</si>
  <si>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</si>
  <si>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</si>
  <si>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</si>
  <si>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</si>
  <si>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</si>
  <si>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</si>
  <si>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</si>
  <si>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</si>
  <si>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</si>
  <si>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</si>
  <si>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</si>
  <si>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</si>
  <si>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</si>
  <si>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</si>
  <si>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</si>
  <si>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</si>
  <si>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</si>
  <si>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</si>
  <si>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</si>
  <si>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</si>
  <si>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</si>
  <si>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</si>
  <si>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</si>
  <si>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</si>
  <si>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</si>
  <si>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</si>
  <si>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</si>
  <si>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</si>
  <si>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</si>
  <si>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</si>
  <si>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</si>
  <si>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</si>
  <si>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</si>
  <si>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</si>
  <si>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</si>
  <si>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</si>
  <si>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</si>
  <si>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</si>
  <si>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</si>
  <si>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</si>
  <si>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</si>
  <si>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</si>
  <si>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</si>
  <si>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</si>
  <si>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</si>
  <si>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</si>
  <si>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</si>
  <si>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</si>
  <si>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</si>
  <si>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</si>
  <si>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</si>
  <si>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</si>
  <si>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</si>
  <si>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</si>
  <si>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</si>
  <si>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</si>
  <si>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</si>
  <si>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</si>
  <si>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</si>
  <si>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</si>
  <si>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</si>
  <si>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</si>
  <si>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</si>
  <si>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</si>
  <si>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</si>
  <si>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</si>
  <si>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</si>
  <si>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</si>
  <si>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</si>
  <si>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</si>
  <si>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</si>
  <si>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</si>
  <si>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</si>
  <si>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</si>
  <si>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</si>
  <si>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</si>
  <si>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</si>
  <si>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</si>
  <si>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</si>
  <si>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</si>
  <si>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</si>
  <si>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</si>
  <si>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</si>
  <si>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</si>
  <si>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</si>
  <si>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</si>
  <si>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</si>
  <si>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</si>
  <si>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</si>
  <si>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</si>
  <si>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</si>
  <si>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</si>
  <si>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</si>
  <si>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</si>
  <si>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</si>
  <si>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</si>
  <si>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</si>
  <si>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</si>
  <si>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</si>
  <si>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</si>
  <si>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</si>
  <si>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</si>
  <si>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</si>
  <si>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</si>
  <si>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</si>
  <si>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</si>
  <si>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</si>
  <si>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</si>
  <si>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</si>
  <si>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</si>
  <si>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</si>
  <si>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</si>
  <si>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</si>
  <si>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</si>
  <si>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</si>
  <si>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</si>
  <si>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</si>
  <si>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</si>
  <si>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</si>
  <si>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</si>
  <si>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</si>
  <si>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</si>
  <si>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</si>
  <si>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</si>
  <si>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</si>
  <si>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</si>
  <si>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</si>
  <si>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</si>
  <si>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</si>
  <si>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</si>
  <si>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</si>
  <si>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</si>
  <si>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</si>
  <si>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</si>
  <si>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</si>
  <si>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</si>
  <si>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</si>
  <si>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</si>
  <si>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</si>
  <si>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</si>
  <si>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</si>
  <si>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</si>
  <si>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</si>
  <si>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</si>
  <si>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</si>
  <si>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</si>
  <si>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</si>
  <si>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</si>
  <si>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</si>
  <si>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</si>
  <si>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</si>
  <si>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</si>
  <si>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</si>
  <si>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</si>
  <si>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</si>
  <si>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</si>
  <si>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</si>
  <si>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</si>
  <si>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</si>
  <si>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</si>
  <si>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</si>
  <si>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</si>
  <si>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</si>
  <si>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</si>
  <si>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</si>
  <si>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</si>
  <si>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</si>
  <si>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</si>
  <si>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</si>
  <si>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</si>
  <si>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</si>
  <si>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</si>
  <si>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</si>
  <si>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</si>
  <si>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</si>
  <si>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</si>
  <si>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</si>
  <si>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</si>
  <si>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</si>
  <si>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</si>
  <si>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</si>
  <si>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</si>
  <si>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</si>
  <si>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</si>
  <si>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</si>
  <si>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</si>
  <si>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</si>
  <si>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</si>
  <si>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</si>
  <si>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</si>
  <si>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</si>
  <si>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</si>
  <si>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</si>
  <si>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</si>
  <si>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</si>
  <si>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</si>
  <si>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</si>
  <si>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</si>
  <si>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</si>
  <si>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</si>
  <si>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</si>
  <si>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</si>
  <si>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</si>
  <si>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</si>
  <si>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</si>
  <si>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</si>
  <si>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</si>
  <si>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</si>
  <si>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</si>
  <si>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</si>
  <si>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</si>
  <si>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</si>
  <si>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</si>
  <si>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</si>
  <si>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</si>
  <si>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</si>
  <si>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</si>
  <si>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</si>
  <si>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</si>
  <si>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</si>
  <si>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</si>
  <si>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</si>
  <si>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</si>
  <si>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</si>
  <si>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</si>
  <si>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</si>
  <si>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</si>
  <si>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</si>
  <si>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</si>
  <si>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</si>
  <si>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</si>
  <si>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</si>
  <si>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</si>
  <si>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</si>
  <si>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</si>
  <si>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</si>
  <si>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</si>
  <si>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</si>
  <si>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</si>
  <si>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</si>
  <si>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</si>
  <si>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</si>
  <si>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</si>
  <si>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</si>
  <si>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</si>
  <si>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</si>
  <si>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</si>
  <si>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</si>
  <si>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</si>
  <si>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</si>
  <si>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</si>
  <si>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</si>
  <si>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</si>
  <si>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</si>
  <si>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</si>
  <si>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</si>
  <si>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</si>
  <si>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</si>
  <si>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</si>
  <si>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</si>
  <si>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</si>
  <si>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</si>
  <si>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</si>
  <si>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</si>
  <si>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</si>
  <si>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</si>
  <si>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</si>
  <si>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</si>
  <si>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</si>
  <si>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</si>
  <si>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</si>
  <si>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</si>
  <si>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</si>
  <si>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</si>
  <si>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</si>
  <si>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</si>
  <si>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</si>
  <si>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</si>
  <si>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</si>
  <si>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</si>
  <si>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</si>
  <si>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</si>
  <si>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</si>
  <si>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</si>
  <si>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</si>
  <si>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</si>
  <si>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</si>
  <si>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</si>
  <si>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</si>
  <si>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</si>
  <si>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</si>
  <si>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</si>
  <si>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</si>
  <si>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</si>
  <si>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</si>
  <si>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</si>
  <si>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</si>
  <si>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</si>
  <si>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</si>
  <si>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</si>
  <si>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</si>
  <si>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</si>
  <si>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</si>
  <si>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</si>
  <si>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</si>
  <si>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</si>
  <si>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</si>
  <si>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</si>
  <si>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</si>
  <si>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</si>
  <si>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</si>
  <si>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</si>
  <si>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</si>
  <si>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</si>
  <si>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</si>
  <si>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</si>
  <si>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</si>
  <si>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</si>
  <si>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</si>
  <si>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</si>
  <si>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</si>
  <si>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</si>
  <si>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</si>
  <si>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</si>
  <si>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</si>
  <si>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</si>
  <si>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</si>
  <si>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</si>
  <si>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</si>
  <si>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</si>
  <si>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</si>
  <si>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</si>
  <si>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</si>
  <si>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</si>
  <si>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</si>
  <si>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</si>
  <si>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</si>
  <si>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</si>
  <si>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</si>
  <si>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</si>
  <si>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</si>
  <si>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</si>
  <si>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</si>
  <si>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</si>
  <si>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</si>
  <si>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</si>
  <si>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</si>
  <si>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</si>
  <si>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</si>
  <si>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</si>
  <si>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</si>
  <si>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</si>
  <si>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</si>
  <si>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</si>
  <si>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</si>
  <si>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</si>
  <si>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</si>
  <si>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</si>
  <si>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</si>
  <si>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</si>
  <si>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</si>
  <si>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</si>
  <si>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</si>
  <si>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</si>
  <si>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</si>
  <si>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</si>
  <si>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</si>
  <si>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</si>
  <si>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</si>
  <si>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</si>
  <si>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</si>
  <si>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</si>
  <si>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</si>
  <si>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</si>
  <si>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</si>
  <si>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</si>
  <si>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</si>
  <si>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</si>
  <si>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</si>
  <si>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</si>
  <si>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</si>
  <si>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</si>
  <si>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</si>
  <si>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</si>
  <si>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</si>
  <si>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</si>
  <si>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</si>
  <si>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</si>
  <si>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</si>
  <si>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</si>
  <si>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</si>
  <si>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</si>
  <si>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</si>
  <si>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</si>
  <si>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</si>
  <si>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</si>
  <si>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</si>
  <si>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</si>
  <si>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</si>
  <si>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</si>
  <si>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</si>
  <si>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</si>
  <si>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</si>
  <si>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</si>
  <si>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</si>
  <si>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</si>
  <si>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</si>
  <si>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</si>
  <si>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</si>
  <si>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</si>
  <si>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</si>
  <si>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</si>
  <si>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</si>
  <si>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</si>
  <si>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</si>
  <si>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</si>
  <si>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</si>
  <si>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</si>
  <si>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</si>
  <si>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</si>
  <si>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</si>
  <si>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</si>
  <si>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</si>
  <si>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</si>
  <si>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</si>
  <si>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</si>
  <si>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</si>
  <si>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</si>
  <si>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</si>
  <si>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</si>
  <si>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</si>
  <si>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</si>
  <si>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</si>
  <si>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</si>
  <si>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</si>
  <si>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</si>
  <si>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</si>
  <si>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</si>
  <si>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</si>
  <si>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</si>
  <si>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</si>
  <si>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</si>
  <si>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</si>
  <si>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</si>
  <si>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</si>
  <si>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</si>
  <si>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</si>
  <si>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</si>
  <si>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</si>
  <si>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</si>
  <si>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</si>
  <si>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</si>
  <si>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</si>
  <si>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</si>
  <si>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</si>
  <si>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</si>
  <si>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</si>
  <si>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</si>
  <si>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</si>
  <si>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</si>
  <si>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</si>
  <si>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</si>
  <si>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</si>
  <si>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</si>
  <si>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</si>
  <si>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</si>
  <si>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</si>
  <si>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</si>
  <si>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</si>
  <si>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</si>
  <si>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</si>
  <si>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</si>
  <si>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</si>
  <si>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</si>
  <si>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</si>
  <si>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</si>
  <si>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</si>
  <si>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</si>
  <si>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</si>
  <si>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</si>
  <si>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</si>
  <si>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</si>
  <si>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</si>
  <si>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</si>
  <si>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</si>
  <si>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</si>
  <si>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</si>
  <si>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</si>
  <si>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</si>
  <si>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</si>
  <si>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</si>
  <si>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</si>
  <si>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</si>
  <si>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</si>
  <si>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</si>
  <si>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</si>
  <si>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</si>
  <si>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</si>
  <si>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</si>
  <si>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</si>
  <si>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</si>
  <si>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</si>
  <si>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</si>
  <si>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</si>
  <si>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</si>
  <si>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</si>
  <si>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</si>
  <si>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</si>
  <si>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</si>
  <si>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</si>
  <si>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</si>
  <si>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</si>
  <si>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</si>
  <si>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</si>
  <si>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</si>
  <si>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</si>
  <si>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</si>
  <si>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</si>
  <si>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</si>
  <si>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</si>
  <si>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</si>
  <si>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</si>
  <si>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</si>
  <si>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</si>
  <si>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</si>
  <si>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</si>
  <si>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</si>
  <si>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</si>
  <si>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</si>
  <si>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</si>
  <si>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</si>
  <si>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</si>
  <si>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</si>
  <si>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</si>
  <si>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</si>
  <si>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</si>
  <si>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</si>
  <si>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</si>
  <si>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</si>
  <si>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</si>
  <si>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</si>
  <si>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</si>
  <si>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</si>
  <si>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</si>
  <si>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</si>
  <si>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</si>
  <si>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</si>
  <si>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</si>
  <si>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</si>
  <si>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</si>
  <si>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</si>
  <si>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</si>
  <si>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</si>
  <si>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</si>
  <si>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</si>
  <si>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</si>
  <si>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</si>
  <si>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</si>
  <si>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</si>
  <si>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</si>
  <si>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</si>
  <si>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</si>
  <si>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</si>
  <si>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</si>
  <si>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</si>
  <si>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</si>
  <si>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</si>
  <si>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</si>
  <si>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</si>
  <si>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</si>
  <si>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</si>
  <si>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</si>
  <si>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</si>
  <si>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</si>
  <si>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</si>
  <si>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</si>
  <si>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</si>
  <si>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</si>
  <si>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</si>
  <si>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</si>
  <si>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</si>
  <si>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</si>
  <si>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</si>
  <si>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</si>
  <si>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</si>
  <si>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</si>
  <si>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</si>
  <si>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</si>
  <si>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</si>
  <si>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</si>
  <si>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</si>
  <si>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</si>
  <si>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</si>
  <si>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</si>
  <si>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</si>
  <si>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</si>
  <si>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</si>
  <si>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</si>
  <si>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</si>
  <si>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</si>
  <si>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</si>
  <si>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</si>
  <si>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</si>
  <si>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</si>
  <si>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</si>
  <si>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</si>
  <si>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</si>
  <si>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</si>
  <si>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</si>
  <si>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</si>
  <si>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</si>
  <si>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</si>
  <si>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</si>
  <si>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</si>
  <si>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</si>
  <si>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</si>
  <si>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</si>
  <si>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</si>
  <si>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</si>
  <si>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</si>
  <si>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</si>
  <si>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</si>
  <si>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</si>
  <si>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</si>
  <si>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</si>
  <si>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</si>
  <si>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</si>
  <si>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</si>
  <si>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</si>
  <si>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</si>
  <si>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</si>
  <si>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</si>
  <si>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</si>
  <si>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</si>
  <si>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</si>
  <si>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</si>
  <si>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</si>
  <si>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</si>
  <si>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</si>
  <si>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</si>
  <si>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</si>
  <si>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</si>
  <si>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</si>
  <si>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</si>
  <si>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</si>
  <si>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</si>
  <si>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</si>
  <si>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</si>
  <si>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</si>
  <si>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</si>
  <si>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</si>
  <si>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</si>
  <si>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</si>
  <si>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</si>
  <si>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</si>
  <si>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</si>
  <si>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</si>
  <si>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</si>
  <si>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</si>
  <si>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</si>
  <si>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</si>
  <si>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</si>
  <si>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</si>
  <si>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</si>
  <si>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</si>
  <si>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</si>
  <si>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</si>
  <si>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</si>
  <si>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</si>
  <si>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</si>
  <si>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</si>
  <si>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</si>
  <si>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</si>
  <si>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</si>
  <si>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</si>
  <si>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</si>
  <si>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</si>
  <si>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</si>
  <si>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</si>
  <si>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</si>
  <si>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</si>
  <si>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</si>
  <si>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</si>
  <si>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</si>
  <si>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</si>
  <si>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</si>
  <si>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</si>
  <si>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</si>
  <si>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</si>
  <si>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</si>
  <si>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</si>
  <si>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</si>
  <si>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</si>
  <si>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</si>
  <si>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</si>
  <si>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</si>
  <si>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</si>
  <si>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</si>
  <si>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</si>
  <si>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</si>
  <si>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</si>
  <si>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</si>
  <si>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</si>
  <si>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</si>
  <si>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</si>
  <si>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</si>
  <si>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</si>
  <si>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</si>
  <si>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</si>
  <si>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</si>
  <si>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</si>
  <si>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</si>
  <si>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</si>
  <si>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</si>
  <si>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</si>
  <si>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</si>
  <si>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</si>
  <si>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</si>
  <si>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</si>
  <si>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</si>
  <si>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</si>
  <si>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</si>
  <si>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</si>
  <si>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</si>
  <si>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</si>
  <si>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</si>
  <si>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</si>
  <si>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</si>
  <si>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</si>
  <si>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</si>
  <si>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</si>
  <si>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</si>
  <si>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</si>
  <si>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</si>
  <si>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</si>
  <si>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</si>
  <si>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</si>
  <si>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</si>
  <si>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</si>
  <si>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</si>
  <si>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</si>
  <si>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</si>
  <si>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</si>
  <si>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</si>
  <si>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</si>
  <si>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</si>
  <si>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</si>
  <si>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</si>
  <si>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</si>
  <si>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</si>
  <si>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</si>
  <si>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</si>
  <si>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</si>
  <si>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</si>
  <si>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</si>
  <si>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</si>
  <si>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</si>
  <si>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</si>
  <si>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</si>
  <si>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</si>
  <si>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</si>
  <si>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</si>
  <si>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</si>
  <si>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</si>
  <si>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</si>
  <si>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</si>
  <si>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</si>
  <si>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</si>
  <si>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</si>
  <si>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</si>
  <si>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</si>
  <si>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</si>
  <si>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</si>
  <si>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</si>
  <si>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</si>
  <si>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</si>
  <si>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</si>
  <si>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</si>
  <si>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</si>
  <si>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</si>
  <si>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</si>
  <si>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</si>
  <si>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</si>
  <si>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</si>
  <si>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</si>
  <si>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</si>
  <si>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</si>
  <si>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</si>
  <si>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</si>
  <si>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</si>
  <si>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</si>
  <si>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</si>
  <si>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</si>
  <si>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</si>
  <si>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</si>
  <si>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</si>
  <si>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</si>
  <si>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</si>
  <si>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</si>
  <si>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</si>
  <si>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</si>
  <si>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</si>
  <si>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</si>
  <si>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</si>
  <si>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</si>
  <si>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</si>
  <si>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</si>
  <si>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</si>
  <si>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</si>
  <si>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</si>
  <si>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</si>
  <si>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</si>
  <si>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</si>
  <si>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</si>
  <si>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</si>
  <si>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</si>
  <si>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</si>
  <si>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</si>
  <si>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</si>
  <si>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</si>
  <si>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</si>
  <si>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</si>
  <si>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</si>
  <si>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</si>
  <si>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</si>
  <si>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</si>
  <si>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</si>
  <si>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</si>
  <si>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</si>
  <si>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</si>
  <si>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</si>
  <si>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</si>
  <si>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</si>
  <si>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</si>
  <si>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</si>
  <si>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</si>
  <si>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</si>
  <si>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</si>
  <si>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</si>
  <si>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</si>
  <si>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</si>
  <si>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</si>
  <si>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</si>
  <si>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</si>
  <si>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</si>
  <si>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</si>
  <si>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</si>
  <si>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</si>
  <si>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</si>
  <si>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</si>
  <si>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</si>
  <si>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</si>
  <si>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</si>
  <si>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</si>
  <si>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</si>
  <si>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</si>
  <si>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</si>
  <si>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</si>
  <si>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</si>
  <si>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</si>
  <si>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</si>
  <si>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</si>
  <si>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</si>
  <si>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</si>
  <si>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</si>
  <si>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</si>
  <si>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</si>
  <si>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</si>
  <si>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</si>
  <si>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</si>
  <si>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</si>
  <si>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</si>
  <si>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</si>
  <si>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</si>
  <si>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</si>
  <si>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</si>
  <si>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</si>
  <si>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</si>
  <si>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</si>
  <si>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</si>
  <si>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</si>
  <si>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</si>
  <si>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</si>
  <si>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</si>
  <si>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</si>
  <si>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</si>
  <si>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</si>
  <si>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</si>
  <si>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</si>
  <si>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</si>
  <si>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</si>
  <si>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</si>
  <si>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</si>
  <si>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</si>
  <si>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</si>
  <si>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</si>
  <si>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</si>
  <si>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</si>
  <si>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</si>
  <si>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</si>
  <si>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</si>
  <si>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</si>
  <si>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</si>
  <si>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</si>
  <si>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</si>
  <si>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</si>
  <si>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</si>
  <si>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</si>
  <si>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</si>
  <si>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</si>
  <si>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</si>
  <si>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</si>
  <si>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</si>
  <si>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</si>
  <si>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</si>
  <si>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</si>
  <si>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</si>
  <si>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</si>
  <si>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</si>
  <si>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</si>
  <si>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</si>
  <si>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</si>
  <si>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</si>
  <si>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</si>
  <si>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</si>
  <si>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</si>
  <si>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</si>
  <si>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</si>
  <si>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</si>
  <si>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</si>
  <si>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</si>
  <si>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</si>
  <si>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</si>
  <si>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</si>
  <si>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</si>
  <si>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</si>
  <si>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</si>
  <si>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</si>
  <si>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</si>
  <si>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</si>
  <si>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</si>
  <si>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</si>
  <si>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</si>
  <si>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</si>
  <si>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</si>
  <si>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</si>
  <si>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</si>
  <si>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</si>
  <si>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</si>
  <si>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</si>
  <si>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</si>
  <si>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</si>
  <si>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</si>
  <si>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</si>
  <si>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</si>
  <si>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</si>
  <si>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</si>
  <si>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</si>
  <si>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</si>
  <si>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</si>
  <si>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</si>
  <si>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</si>
  <si>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</si>
  <si>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</si>
  <si>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</si>
  <si>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</si>
  <si>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</si>
  <si>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</si>
  <si>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</si>
  <si>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</si>
  <si>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</si>
  <si>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</si>
  <si>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</si>
  <si>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</si>
  <si>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</si>
  <si>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</si>
  <si>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</si>
  <si>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</si>
  <si>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</si>
  <si>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</si>
  <si>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</si>
  <si>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</si>
  <si>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</si>
  <si>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</si>
  <si>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</si>
  <si>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</si>
  <si>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</si>
  <si>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</si>
  <si>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</si>
  <si>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</si>
  <si>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</si>
  <si>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</si>
  <si>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</si>
  <si>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</si>
  <si>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</si>
  <si>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</si>
  <si>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</si>
  <si>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</si>
  <si>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</si>
  <si>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</si>
  <si>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</si>
  <si>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</si>
  <si>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</si>
  <si>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</si>
  <si>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</si>
  <si>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</si>
  <si>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</si>
  <si>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</si>
  <si>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</si>
  <si>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</si>
  <si>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</si>
  <si>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</si>
  <si>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</si>
  <si>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</si>
  <si>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</si>
  <si>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</si>
  <si>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</si>
  <si>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</si>
  <si>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</si>
  <si>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</si>
  <si>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</si>
  <si>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</si>
  <si>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</si>
  <si>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</si>
  <si>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</si>
  <si>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</si>
  <si>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</si>
  <si>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</si>
  <si>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</si>
  <si>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</si>
  <si>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</si>
  <si>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</si>
  <si>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</si>
  <si>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</si>
  <si>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</si>
  <si>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</si>
  <si>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</si>
  <si>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</si>
  <si>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</si>
  <si>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</si>
  <si>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</si>
  <si>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</si>
  <si>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</si>
  <si>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</si>
  <si>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</si>
  <si>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</si>
  <si>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</si>
  <si>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</si>
  <si>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</si>
  <si>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</si>
  <si>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</si>
  <si>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</si>
  <si>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</si>
  <si>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</si>
  <si>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</si>
  <si>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</si>
  <si>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</si>
  <si>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</si>
  <si>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</si>
  <si>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</si>
  <si>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</si>
  <si>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</si>
  <si>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</si>
  <si>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</si>
  <si>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</si>
  <si>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</si>
  <si>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</si>
  <si>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</si>
  <si>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</si>
  <si>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</si>
  <si>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</si>
  <si>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</si>
  <si>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</si>
  <si>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</si>
  <si>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</si>
  <si>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</si>
  <si>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</si>
  <si>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</si>
  <si>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</si>
  <si>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</si>
  <si>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</si>
  <si>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</si>
  <si>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</si>
  <si>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</si>
  <si>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</si>
  <si>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</si>
  <si>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</si>
  <si>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</si>
  <si>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</si>
  <si>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</si>
  <si>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</si>
  <si>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</si>
  <si>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</si>
  <si>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</si>
  <si>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</si>
  <si>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</si>
  <si>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</si>
  <si>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</si>
  <si>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</si>
  <si>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</si>
  <si>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</si>
  <si>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</si>
  <si>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</si>
  <si>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</si>
  <si>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</si>
  <si>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</si>
  <si>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</si>
  <si>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</si>
  <si>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</si>
  <si>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</si>
  <si>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</si>
  <si>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</si>
  <si>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</si>
  <si>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</si>
  <si>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</si>
  <si>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</si>
  <si>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</si>
  <si>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</si>
  <si>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</si>
  <si>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</si>
  <si>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</si>
  <si>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</si>
  <si>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</si>
  <si>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</si>
  <si>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</si>
  <si>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</si>
  <si>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</si>
  <si>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</si>
  <si>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</si>
  <si>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</si>
  <si>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</si>
  <si>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</si>
  <si>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</si>
  <si>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</si>
  <si>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</si>
  <si>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</si>
  <si>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</si>
  <si>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</si>
  <si>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</si>
  <si>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</si>
  <si>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</si>
  <si>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</si>
  <si>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</si>
  <si>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</si>
  <si>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</si>
  <si>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</si>
  <si>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</si>
  <si>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</si>
  <si>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</si>
  <si>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</si>
  <si>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</si>
  <si>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</si>
  <si>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</si>
  <si>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</si>
  <si>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</si>
  <si>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</si>
  <si>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</si>
  <si>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</si>
  <si>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</si>
  <si>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</si>
  <si>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</si>
  <si>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</si>
  <si>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</si>
  <si>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</si>
  <si>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</si>
  <si>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</si>
  <si>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</si>
  <si>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</si>
  <si>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</si>
  <si>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</si>
  <si>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</si>
  <si>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</si>
  <si>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</si>
  <si>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</si>
  <si>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</si>
  <si>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</si>
  <si>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</si>
  <si>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</si>
  <si>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</si>
  <si>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</si>
  <si>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</si>
  <si>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</si>
  <si>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</si>
  <si>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</si>
  <si>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</si>
  <si>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</si>
  <si>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</si>
  <si>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</si>
  <si>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</si>
  <si>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</si>
  <si>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</si>
  <si>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</si>
  <si>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</si>
  <si>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</si>
  <si>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</si>
  <si>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</si>
  <si>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</si>
  <si>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</si>
  <si>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</si>
  <si>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</si>
  <si>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</si>
  <si>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</si>
  <si>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</si>
  <si>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</si>
  <si>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</si>
  <si>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</si>
  <si>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</si>
  <si>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</si>
  <si>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</si>
  <si>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</si>
  <si>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</si>
  <si>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</si>
  <si>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</si>
  <si>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</si>
  <si>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</si>
  <si>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</si>
  <si>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</si>
  <si>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</si>
  <si>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</si>
  <si>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</si>
  <si>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</si>
  <si>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</si>
  <si>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</si>
  <si>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</si>
  <si>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</si>
  <si>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</si>
  <si>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</si>
  <si>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</si>
  <si>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</si>
  <si>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</si>
  <si>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</si>
  <si>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</si>
  <si>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</si>
  <si>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</si>
  <si>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</si>
  <si>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</si>
  <si>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</si>
  <si>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</si>
  <si>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</si>
  <si>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</si>
  <si>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</si>
  <si>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</si>
  <si>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</si>
  <si>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</si>
  <si>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</si>
  <si>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</si>
  <si>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</si>
  <si>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</si>
  <si>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</si>
  <si>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</si>
  <si>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</si>
  <si>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</si>
  <si>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</si>
  <si>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</si>
  <si>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</si>
  <si>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</si>
  <si>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</si>
  <si>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</si>
  <si>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</si>
  <si>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</si>
  <si>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</si>
  <si>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</si>
  <si>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</si>
  <si>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</si>
  <si>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</si>
  <si>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</si>
  <si>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</si>
  <si>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</si>
  <si>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</si>
  <si>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</si>
  <si>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</si>
  <si>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</si>
  <si>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</si>
  <si>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</si>
  <si>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</si>
  <si>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</si>
  <si>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</si>
  <si>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</si>
  <si>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</si>
  <si>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</si>
  <si>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</si>
  <si>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</si>
  <si>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</si>
  <si>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</si>
  <si>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</si>
  <si>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</si>
  <si>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</si>
  <si>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</si>
  <si>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</si>
  <si>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</si>
  <si>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</si>
  <si>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</si>
  <si>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</si>
  <si>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</si>
  <si>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</si>
  <si>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</si>
  <si>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</si>
  <si>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</si>
  <si>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</si>
  <si>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</si>
  <si>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</si>
  <si>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</si>
  <si>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</si>
  <si>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</si>
  <si>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</si>
  <si>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</si>
  <si>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</si>
  <si>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</si>
  <si>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</si>
  <si>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</si>
  <si>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</si>
  <si>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</si>
  <si>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</si>
  <si>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</si>
  <si>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</si>
  <si>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</si>
  <si>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</si>
  <si>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</si>
  <si>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</si>
  <si>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</si>
  <si>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</si>
  <si>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</si>
  <si>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</si>
  <si>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</si>
  <si>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</si>
  <si>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</si>
  <si>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</si>
  <si>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</si>
  <si>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</si>
  <si>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</si>
  <si>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</si>
  <si>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</si>
  <si>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</si>
  <si>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</si>
  <si>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</si>
  <si>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</si>
  <si>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</si>
  <si>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</si>
  <si>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</si>
  <si>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</si>
  <si>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</si>
  <si>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</si>
  <si>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</si>
  <si>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</si>
  <si>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</si>
  <si>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</si>
  <si>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</si>
  <si>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</si>
  <si>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</si>
  <si>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</si>
  <si>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</si>
  <si>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</si>
  <si>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</si>
  <si>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</si>
  <si>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</si>
  <si>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</si>
  <si>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</si>
  <si>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</si>
  <si>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</si>
  <si>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</si>
  <si>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</si>
  <si>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</si>
  <si>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</si>
  <si>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</si>
  <si>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</si>
  <si>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</si>
  <si>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</si>
  <si>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</si>
  <si>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</si>
  <si>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</si>
  <si>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</si>
  <si>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</si>
  <si>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</si>
  <si>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</si>
  <si>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</si>
  <si>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</si>
  <si>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</si>
  <si>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</si>
  <si>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</si>
  <si>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</si>
  <si>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</si>
  <si>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</si>
  <si>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</si>
  <si>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</si>
  <si>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</si>
  <si>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</si>
  <si>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</si>
  <si>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</si>
  <si>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</si>
  <si>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</si>
  <si>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</si>
  <si>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</si>
  <si>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</si>
  <si>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</si>
  <si>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</si>
  <si>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</si>
  <si>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</si>
  <si>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</si>
  <si>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</si>
  <si>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</si>
  <si>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</si>
  <si>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</si>
  <si>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</si>
  <si>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</si>
  <si>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</si>
  <si>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</si>
  <si>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</si>
  <si>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</si>
  <si>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</si>
  <si>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</si>
  <si>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</si>
  <si>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</si>
  <si>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</si>
  <si>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</si>
  <si>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</si>
  <si>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</si>
  <si>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</si>
  <si>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</si>
  <si>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</si>
  <si>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</si>
  <si>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</si>
  <si>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</si>
  <si>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</si>
  <si>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</si>
  <si>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</si>
  <si>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</si>
  <si>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</si>
  <si>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</si>
  <si>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</si>
  <si>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</si>
  <si>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</si>
  <si>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</si>
  <si>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</si>
  <si>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</si>
  <si>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</si>
  <si>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</si>
  <si>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</si>
  <si>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</si>
  <si>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</si>
  <si>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</si>
  <si>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</si>
  <si>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</si>
  <si>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</si>
  <si>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</si>
  <si>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</si>
  <si>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</si>
  <si>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</si>
  <si>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</si>
  <si>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</si>
  <si>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</si>
  <si>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</si>
  <si>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</si>
  <si>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</si>
  <si>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</si>
  <si>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</si>
  <si>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</si>
  <si>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</si>
  <si>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</si>
  <si>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</si>
  <si>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</si>
  <si>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</si>
  <si>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</si>
  <si>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</si>
  <si>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</si>
  <si>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</si>
  <si>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</si>
  <si>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</si>
  <si>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</si>
  <si>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</si>
  <si>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</si>
  <si>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</si>
  <si>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</si>
  <si>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</si>
  <si>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</si>
  <si>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</si>
  <si>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</si>
  <si>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</si>
  <si>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</si>
  <si>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</si>
  <si>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</si>
  <si>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</si>
  <si>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</si>
  <si>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</si>
  <si>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</si>
  <si>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</si>
  <si>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</si>
  <si>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</si>
  <si>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</si>
  <si>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</si>
  <si>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</si>
  <si>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</si>
  <si>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</si>
  <si>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</si>
  <si>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</si>
  <si>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</si>
  <si>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</si>
  <si>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</si>
  <si>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</si>
  <si>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</si>
  <si>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</si>
  <si>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</si>
  <si>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</si>
  <si>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</si>
  <si>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</si>
  <si>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</si>
  <si>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</si>
  <si>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</si>
  <si>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</si>
  <si>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</si>
  <si>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</si>
  <si>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</si>
  <si>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</si>
  <si>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</si>
  <si>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</si>
  <si>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</si>
  <si>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</si>
  <si>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</si>
  <si>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</si>
  <si>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</si>
  <si>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</si>
  <si>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</si>
  <si>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</si>
  <si>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</si>
  <si>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</si>
  <si>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</si>
  <si>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</si>
  <si>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</si>
  <si>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</si>
  <si>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</si>
  <si>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</si>
  <si>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</si>
  <si>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</si>
  <si>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</si>
  <si>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</si>
  <si>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</si>
  <si>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</si>
  <si>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</si>
  <si>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</si>
  <si>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</si>
  <si>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</si>
  <si>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</si>
  <si>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</si>
  <si>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</si>
  <si>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</si>
  <si>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</si>
  <si>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</si>
  <si>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</si>
  <si>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</si>
  <si>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</si>
  <si>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</si>
  <si>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</si>
  <si>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</si>
  <si>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</si>
  <si>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</si>
  <si>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</si>
  <si>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</si>
  <si>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</si>
  <si>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</si>
  <si>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</si>
  <si>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</si>
  <si>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</si>
  <si>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</si>
  <si>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</si>
  <si>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</si>
  <si>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</si>
  <si>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</si>
  <si>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</si>
  <si>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</si>
  <si>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</si>
  <si>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</si>
  <si>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</si>
  <si>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</si>
  <si>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</si>
  <si>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</si>
  <si>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</si>
  <si>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</si>
  <si>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</si>
  <si>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</si>
  <si>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</si>
  <si>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</si>
  <si>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</si>
  <si>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</si>
  <si>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</si>
  <si>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</si>
  <si>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</si>
  <si>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</si>
  <si>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</si>
  <si>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</si>
  <si>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</si>
  <si>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</si>
  <si>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</si>
  <si>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</si>
  <si>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</si>
  <si>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</si>
  <si>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</si>
  <si>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</si>
  <si>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</si>
  <si>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</si>
  <si>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</si>
  <si>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</si>
  <si>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</si>
  <si>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</si>
  <si>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</si>
  <si>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</si>
  <si>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</si>
  <si>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</si>
  <si>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</si>
  <si>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</si>
  <si>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</si>
  <si>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</si>
  <si>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</si>
  <si>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</si>
  <si>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</si>
  <si>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</si>
  <si>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</si>
  <si>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</si>
  <si>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</si>
  <si>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</si>
  <si>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</si>
  <si>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</si>
  <si>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</si>
  <si>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</si>
  <si>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</si>
  <si>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</si>
  <si>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</si>
  <si>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</si>
  <si>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</si>
  <si>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</si>
  <si>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</si>
  <si>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</si>
  <si>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</si>
  <si>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</si>
  <si>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</si>
  <si>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</si>
  <si>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</si>
  <si>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</si>
  <si>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</si>
  <si>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</si>
  <si>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</si>
  <si>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</si>
  <si>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</si>
  <si>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</si>
  <si>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</si>
  <si>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</si>
  <si>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</si>
  <si>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</si>
  <si>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</si>
  <si>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</si>
  <si>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</si>
  <si>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</si>
  <si>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</si>
  <si>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</si>
  <si>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</si>
  <si>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</si>
  <si>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</si>
  <si>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</si>
  <si>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</si>
  <si>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</si>
  <si>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</si>
  <si>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</si>
  <si>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</si>
  <si>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</si>
  <si>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</si>
  <si>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</si>
  <si>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</si>
  <si>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</si>
  <si>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</si>
  <si>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</si>
  <si>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</si>
  <si>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</si>
  <si>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</si>
  <si>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</si>
  <si>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</si>
  <si>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</si>
  <si>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</si>
  <si>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</si>
  <si>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</si>
  <si>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</si>
  <si>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</si>
  <si>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</si>
  <si>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</si>
  <si>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</si>
  <si>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</si>
  <si>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</si>
  <si>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</si>
  <si>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</si>
  <si>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</si>
  <si>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</si>
  <si>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</si>
  <si>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</si>
  <si>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</si>
  <si>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</si>
  <si>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</si>
  <si>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</si>
  <si>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</si>
  <si>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</si>
  <si>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</si>
  <si>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</si>
  <si>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</si>
  <si>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</si>
  <si>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</si>
  <si>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</si>
  <si>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</si>
  <si>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</si>
  <si>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</si>
  <si>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</si>
  <si>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</si>
  <si>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</si>
  <si>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</si>
  <si>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</si>
  <si>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</si>
  <si>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</si>
  <si>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</si>
  <si>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</si>
  <si>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</si>
  <si>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</si>
  <si>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</si>
  <si>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</si>
  <si>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</si>
  <si>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</si>
  <si>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</si>
  <si>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</si>
  <si>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</si>
  <si>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</si>
  <si>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</si>
  <si>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</si>
  <si>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</si>
  <si>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</si>
  <si>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</si>
  <si>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</si>
  <si>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</si>
  <si>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</si>
  <si>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</si>
  <si>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</si>
  <si>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</si>
  <si>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</si>
  <si>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</si>
  <si>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</si>
  <si>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</si>
  <si>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</si>
  <si>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</si>
  <si>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</si>
  <si>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</si>
  <si>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</si>
  <si>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</si>
  <si>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</si>
  <si>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</si>
  <si>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</si>
  <si>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</si>
  <si>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</si>
  <si>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</si>
  <si>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</si>
  <si>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</si>
  <si>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</si>
  <si>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</si>
  <si>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</si>
  <si>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</si>
  <si>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</si>
  <si>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</si>
  <si>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</si>
  <si>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</si>
  <si>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</si>
  <si>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</si>
  <si>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</si>
  <si>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</si>
  <si>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</si>
  <si>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</si>
  <si>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</si>
  <si>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</si>
  <si>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</si>
  <si>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</si>
  <si>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</si>
  <si>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</si>
  <si>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</si>
  <si>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</si>
  <si>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</si>
  <si>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</si>
  <si>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</si>
  <si>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</si>
  <si>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</si>
  <si>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</si>
  <si>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</si>
  <si>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</si>
  <si>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</si>
  <si>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</si>
  <si>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</si>
  <si>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</si>
  <si>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</si>
  <si>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</si>
  <si>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</si>
  <si>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</si>
  <si>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</si>
  <si>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</si>
  <si>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</si>
  <si>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</si>
  <si>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</si>
  <si>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</si>
  <si>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</si>
  <si>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</si>
  <si>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</si>
  <si>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</si>
  <si>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</si>
  <si>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</si>
  <si>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</si>
  <si>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</si>
  <si>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</si>
  <si>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</si>
  <si>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</si>
  <si>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</si>
  <si>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</si>
  <si>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</si>
  <si>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</si>
  <si>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</si>
  <si>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</si>
  <si>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</si>
  <si>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</si>
  <si>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</si>
  <si>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</si>
  <si>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</si>
  <si>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</si>
  <si>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</si>
  <si>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</si>
  <si>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</si>
  <si>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</si>
  <si>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</si>
  <si>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</si>
  <si>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</si>
  <si>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</si>
  <si>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</si>
  <si>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</si>
  <si>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</si>
  <si>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</si>
  <si>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</si>
  <si>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</si>
  <si>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</si>
  <si>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</si>
  <si>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</si>
  <si>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</si>
  <si>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</si>
  <si>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</si>
  <si>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</si>
  <si>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</si>
  <si>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</si>
  <si>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</si>
  <si>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</si>
  <si>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</si>
  <si>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</si>
  <si>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</si>
  <si>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</si>
  <si>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</si>
  <si>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</si>
  <si>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</si>
  <si>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</si>
  <si>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</si>
  <si>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</si>
  <si>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</si>
  <si>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</si>
  <si>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</si>
  <si>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</si>
  <si>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</si>
  <si>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</si>
  <si>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</si>
  <si>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</si>
  <si>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</si>
  <si>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</si>
  <si>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</si>
  <si>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</si>
  <si>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</si>
  <si>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</si>
  <si>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</si>
  <si>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</si>
  <si>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</si>
  <si>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</si>
  <si>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</si>
  <si>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</si>
  <si>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</si>
  <si>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</si>
  <si>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</si>
  <si>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</si>
  <si>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</si>
  <si>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</si>
  <si>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</si>
  <si>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</si>
  <si>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</si>
  <si>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</si>
  <si>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</si>
  <si>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</si>
  <si>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</si>
  <si>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</si>
  <si>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</si>
  <si>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</si>
  <si>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</si>
  <si>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</si>
  <si>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</si>
  <si>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</si>
  <si>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</si>
  <si>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</si>
  <si>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</si>
  <si>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</si>
  <si>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</si>
  <si>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</si>
  <si>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</si>
  <si>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</si>
  <si>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</si>
  <si>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</si>
  <si>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</si>
  <si>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</si>
  <si>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</si>
  <si>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</si>
  <si>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</si>
  <si>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</si>
  <si>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</si>
  <si>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</si>
  <si>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</si>
  <si>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</si>
  <si>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</si>
  <si>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</si>
  <si>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</si>
  <si>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</si>
  <si>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</si>
  <si>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</si>
  <si>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</si>
  <si>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</si>
  <si>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</si>
  <si>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</si>
  <si>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</si>
  <si>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</si>
  <si>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</si>
  <si>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</si>
  <si>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</si>
  <si>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</si>
  <si>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</si>
  <si>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</si>
  <si>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</si>
  <si>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</si>
  <si>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</si>
  <si>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</si>
  <si>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</si>
  <si>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</si>
  <si>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</si>
  <si>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</si>
  <si>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</si>
  <si>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</si>
  <si>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</si>
  <si>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</si>
  <si>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</si>
  <si>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</si>
  <si>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</si>
  <si>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</si>
  <si>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</si>
  <si>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</si>
  <si>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</si>
  <si>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</si>
  <si>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</si>
  <si>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</si>
  <si>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</si>
  <si>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</si>
  <si>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</si>
  <si>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</si>
  <si>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</si>
  <si>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</si>
  <si>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</si>
  <si>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</si>
  <si>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</si>
  <si>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</si>
  <si>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</si>
  <si>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</si>
  <si>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</si>
  <si>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</si>
  <si>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</si>
  <si>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</si>
  <si>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</si>
  <si>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</si>
  <si>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</si>
  <si>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</si>
  <si>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</si>
  <si>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</si>
  <si>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</si>
  <si>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</si>
  <si>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</si>
  <si>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</si>
  <si>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</si>
  <si>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</si>
  <si>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</si>
  <si>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</si>
  <si>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</si>
  <si>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</si>
  <si>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</si>
  <si>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</si>
  <si>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</si>
  <si>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</si>
  <si>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</si>
  <si>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</si>
  <si>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</si>
  <si>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</si>
  <si>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</si>
  <si>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</si>
  <si>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</si>
  <si>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</si>
  <si>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</si>
  <si>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</si>
  <si>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</si>
  <si>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</si>
  <si>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</si>
  <si>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</si>
  <si>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</si>
  <si>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</si>
  <si>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</si>
  <si>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</si>
  <si>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</si>
  <si>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</si>
  <si>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</si>
  <si>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</si>
  <si>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</si>
  <si>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</si>
  <si>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</si>
  <si>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</si>
  <si>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</si>
  <si>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</si>
  <si>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</si>
  <si>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</si>
  <si>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</si>
  <si>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</si>
  <si>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</si>
  <si>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</si>
  <si>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</si>
  <si>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</si>
  <si>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</si>
  <si>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</si>
  <si>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</si>
  <si>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</si>
  <si>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</si>
  <si>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</si>
  <si>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</si>
  <si>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</si>
  <si>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</si>
  <si>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</si>
  <si>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</si>
  <si>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</si>
  <si>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</si>
  <si>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</si>
  <si>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</si>
  <si>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</si>
  <si>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</si>
  <si>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</si>
  <si>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</si>
  <si>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</si>
  <si>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</si>
  <si>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</si>
  <si>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</si>
  <si>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</si>
  <si>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</si>
  <si>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</si>
  <si>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</si>
  <si>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</si>
  <si>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</si>
  <si>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</si>
  <si>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</si>
  <si>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</si>
  <si>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</si>
  <si>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</si>
  <si>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</si>
  <si>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</si>
  <si>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</si>
  <si>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</si>
  <si>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</si>
  <si>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</si>
  <si>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</si>
  <si>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</si>
  <si>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</si>
  <si>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</si>
  <si>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</si>
  <si>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</si>
  <si>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</si>
  <si>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</si>
  <si>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</si>
  <si>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</si>
  <si>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</si>
  <si>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</si>
  <si>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</si>
  <si>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</si>
  <si>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</si>
  <si>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</si>
  <si>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</si>
  <si>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</si>
  <si>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</si>
  <si>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</si>
  <si>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</si>
  <si>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</si>
  <si>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</si>
  <si>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</si>
  <si>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</si>
  <si>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</si>
  <si>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</si>
  <si>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</si>
  <si>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</si>
  <si>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</si>
  <si>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</si>
  <si>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</si>
  <si>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</si>
  <si>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</si>
  <si>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</si>
  <si>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</si>
  <si>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</si>
  <si>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</si>
  <si>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</si>
  <si>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</si>
  <si>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</si>
  <si>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</si>
  <si>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</si>
  <si>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</si>
  <si>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</si>
  <si>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</si>
  <si>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</si>
  <si>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</si>
  <si>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</si>
  <si>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</si>
  <si>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</si>
  <si>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</si>
  <si>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</si>
  <si>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</si>
  <si>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</si>
  <si>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</si>
  <si>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</si>
  <si>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</si>
  <si>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</si>
  <si>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</si>
  <si>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</si>
  <si>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</si>
  <si>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</si>
  <si>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</si>
  <si>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</si>
  <si>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</si>
  <si>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</si>
  <si>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</si>
  <si>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</si>
  <si>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</si>
  <si>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</si>
  <si>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</si>
  <si>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</si>
  <si>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</si>
  <si>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</si>
  <si>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</si>
  <si>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</si>
  <si>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</si>
  <si>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</si>
  <si>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</si>
  <si>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</si>
  <si>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</si>
  <si>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</si>
  <si>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</si>
  <si>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</si>
  <si>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</si>
  <si>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</si>
  <si>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</si>
  <si>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</si>
  <si>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</si>
  <si>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</si>
  <si>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</si>
  <si>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</si>
  <si>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</si>
  <si>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</si>
  <si>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</si>
  <si>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</si>
  <si>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</si>
  <si>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</si>
  <si>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</si>
  <si>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</si>
  <si>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</si>
  <si>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</si>
  <si>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</si>
  <si>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</si>
  <si>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</si>
  <si>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</si>
  <si>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</si>
  <si>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</si>
  <si>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</si>
  <si>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</si>
  <si>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</si>
  <si>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</si>
  <si>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</si>
  <si>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</si>
  <si>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</si>
  <si>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</si>
  <si>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</si>
  <si>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</si>
  <si>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</si>
  <si>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</si>
  <si>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</si>
  <si>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</si>
  <si>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</si>
  <si>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</si>
  <si>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</si>
  <si>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</si>
  <si>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</si>
  <si>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</si>
  <si>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</si>
  <si>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</si>
  <si>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</si>
  <si>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</si>
  <si>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</si>
  <si>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</si>
  <si>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</si>
  <si>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</si>
  <si>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</si>
  <si>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</si>
  <si>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</si>
  <si>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</si>
  <si>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</si>
  <si>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</si>
  <si>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</si>
  <si>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</si>
  <si>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</si>
  <si>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</si>
  <si>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</si>
  <si>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</si>
  <si>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</si>
  <si>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</si>
  <si>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</si>
  <si>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</si>
  <si>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</si>
  <si>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</si>
  <si>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</si>
  <si>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</si>
  <si>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</si>
  <si>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</si>
  <si>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</si>
  <si>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</si>
  <si>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</si>
  <si>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</si>
  <si>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</si>
  <si>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</si>
  <si>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</si>
  <si>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</si>
  <si>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</si>
  <si>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</si>
  <si>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</si>
  <si>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</si>
  <si>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</si>
  <si>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</si>
  <si>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</si>
  <si>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</si>
  <si>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</si>
  <si>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</si>
  <si>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</si>
  <si>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</si>
  <si>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</si>
  <si>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</si>
  <si>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</si>
  <si>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</si>
  <si>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</si>
  <si>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</si>
  <si>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</si>
  <si>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</si>
  <si>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</si>
  <si>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</si>
  <si>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</si>
  <si>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</si>
  <si>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</si>
  <si>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</si>
  <si>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</si>
  <si>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</si>
  <si>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</si>
  <si>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</si>
  <si>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</si>
  <si>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</si>
  <si>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</si>
  <si>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</si>
  <si>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</si>
  <si>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</si>
  <si>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</si>
  <si>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</si>
  <si>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</si>
  <si>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</si>
  <si>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</si>
  <si>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</si>
  <si>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</si>
  <si>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</si>
  <si>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</si>
  <si>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</si>
  <si>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</si>
  <si>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</si>
  <si>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</si>
  <si>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</si>
  <si>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</si>
  <si>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</si>
  <si>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</si>
  <si>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</si>
  <si>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</si>
  <si>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</si>
  <si>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</si>
  <si>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</si>
  <si>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</si>
  <si>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</si>
  <si>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</si>
  <si>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</si>
  <si>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</si>
  <si>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</si>
  <si>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</si>
  <si>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</si>
  <si>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</si>
  <si>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</si>
  <si>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</si>
  <si>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</si>
  <si>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</si>
  <si>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</si>
  <si>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</si>
  <si>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</si>
  <si>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</si>
  <si>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</si>
  <si>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</si>
  <si>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</si>
  <si>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</si>
  <si>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</si>
  <si>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</si>
  <si>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</si>
  <si>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</si>
  <si>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</si>
  <si>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</si>
  <si>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</si>
  <si>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</si>
  <si>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</si>
  <si>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</si>
  <si>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</si>
  <si>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</si>
  <si>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</si>
  <si>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</si>
  <si>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</si>
  <si>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</si>
  <si>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</si>
  <si>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</si>
  <si>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</si>
  <si>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</si>
  <si>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</si>
  <si>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</si>
  <si>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</si>
  <si>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</si>
  <si>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</si>
  <si>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</si>
  <si>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</si>
  <si>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</si>
  <si>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</si>
  <si>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</si>
  <si>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</si>
  <si>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</si>
  <si>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</si>
  <si>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</si>
  <si>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</si>
  <si>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</si>
  <si>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</si>
  <si>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</si>
  <si>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</si>
  <si>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</si>
  <si>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</si>
  <si>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</si>
  <si>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</si>
  <si>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</si>
  <si>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</si>
  <si>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</si>
  <si>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</si>
  <si>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</si>
  <si>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</si>
  <si>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</si>
  <si>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</si>
  <si>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</si>
  <si>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</si>
  <si>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</si>
  <si>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</si>
  <si>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</si>
  <si>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</si>
  <si>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</si>
  <si>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</si>
  <si>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</si>
  <si>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</si>
  <si>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</si>
  <si>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</si>
  <si>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</si>
  <si>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</si>
  <si>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</si>
  <si>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</si>
  <si>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</si>
  <si>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</si>
  <si>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</si>
  <si>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</si>
  <si>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</si>
  <si>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</si>
  <si>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</si>
  <si>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</si>
  <si>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</si>
  <si>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</si>
  <si>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</si>
  <si>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</si>
  <si>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</si>
  <si>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</si>
  <si>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</si>
  <si>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</si>
  <si>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</si>
  <si>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</si>
  <si>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</si>
  <si>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</si>
  <si>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</si>
  <si>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</si>
  <si>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</si>
  <si>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</si>
  <si>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</si>
  <si>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</si>
  <si>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</si>
  <si>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</si>
  <si>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</si>
  <si>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</si>
  <si>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</si>
  <si>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</si>
  <si>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</si>
  <si>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</si>
  <si>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</si>
  <si>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</si>
  <si>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</si>
  <si>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</si>
  <si>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</si>
  <si>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</si>
  <si>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</si>
  <si>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</si>
  <si>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</si>
  <si>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</si>
  <si>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</si>
  <si>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</si>
  <si>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</si>
  <si>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</si>
  <si>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</si>
  <si>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</si>
  <si>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</si>
  <si>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</si>
  <si>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</si>
  <si>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</si>
  <si>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</si>
  <si>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</si>
  <si>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</si>
  <si>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</si>
  <si>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</si>
  <si>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</si>
  <si>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</si>
  <si>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</si>
  <si>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</si>
  <si>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</si>
  <si>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</si>
  <si>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</si>
  <si>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</si>
  <si>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</si>
  <si>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</si>
  <si>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</si>
  <si>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</si>
  <si>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</si>
  <si>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</si>
  <si>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</si>
  <si>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</si>
  <si>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</si>
  <si>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</si>
  <si>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</si>
  <si>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</si>
  <si>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</si>
  <si>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</si>
  <si>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</si>
  <si>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</si>
  <si>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</si>
  <si>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</si>
  <si>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</si>
  <si>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</si>
  <si>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</si>
  <si>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</si>
  <si>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</si>
  <si>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</si>
  <si>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</si>
  <si>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</si>
  <si>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</si>
  <si>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</si>
  <si>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</si>
  <si>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</si>
  <si>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</si>
  <si>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</si>
  <si>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</si>
  <si>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</si>
  <si>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</si>
  <si>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</si>
  <si>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</si>
  <si>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</si>
  <si>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</si>
  <si>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</si>
  <si>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</si>
  <si>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</si>
  <si>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</si>
  <si>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</si>
  <si>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</si>
  <si>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</si>
  <si>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</si>
  <si>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</si>
  <si>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</si>
  <si>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</si>
  <si>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</si>
  <si>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</si>
  <si>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</si>
  <si>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</si>
  <si>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</si>
  <si>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</si>
  <si>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</si>
  <si>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</si>
  <si>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</si>
  <si>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</si>
  <si>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</si>
  <si>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</si>
  <si>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</si>
  <si>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</si>
  <si>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</si>
  <si>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</si>
  <si>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</si>
  <si>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</si>
  <si>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</si>
  <si>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</si>
  <si>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</si>
  <si>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</si>
  <si>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</si>
  <si>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</si>
  <si>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</si>
  <si>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</si>
  <si>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</si>
  <si>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</si>
  <si>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</si>
  <si>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</si>
  <si>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</si>
  <si>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</si>
  <si>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</si>
  <si>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</si>
  <si>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</si>
  <si>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</si>
  <si>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</si>
  <si>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</si>
  <si>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</si>
  <si>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</si>
  <si>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</si>
  <si>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</si>
  <si>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</si>
  <si>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</si>
  <si>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</si>
  <si>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</si>
  <si>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</si>
  <si>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</si>
  <si>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</si>
  <si>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</si>
  <si>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</si>
  <si>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</si>
  <si>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</si>
  <si>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</si>
  <si>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</si>
  <si>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</si>
  <si>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</si>
  <si>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</si>
  <si>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</si>
  <si>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</si>
  <si>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</si>
  <si>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</si>
  <si>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</si>
  <si>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</si>
  <si>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</si>
  <si>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</si>
  <si>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</si>
  <si>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</si>
  <si>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</si>
  <si>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</si>
  <si>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</si>
  <si>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</si>
  <si>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</si>
  <si>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</si>
  <si>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</si>
  <si>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</si>
  <si>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</si>
  <si>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</si>
  <si>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</si>
  <si>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</si>
  <si>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</si>
  <si>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</si>
  <si>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</si>
  <si>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</si>
  <si>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</si>
  <si>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</si>
  <si>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</si>
  <si>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</si>
  <si>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</si>
  <si>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</si>
  <si>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</si>
  <si>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</si>
  <si>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</si>
  <si>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</si>
  <si>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</si>
  <si>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</si>
  <si>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</si>
  <si>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</si>
  <si>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</si>
  <si>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</si>
  <si>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</si>
  <si>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</si>
  <si>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</si>
  <si>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</si>
  <si>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</si>
  <si>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</si>
  <si>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</si>
  <si>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</si>
  <si>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</si>
  <si>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</si>
  <si>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</si>
  <si>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</si>
  <si>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</si>
  <si>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</si>
  <si>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</si>
  <si>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</si>
  <si>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</si>
  <si>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</si>
  <si>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</si>
  <si>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</si>
  <si>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</si>
  <si>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</si>
  <si>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</si>
  <si>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</si>
  <si>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</si>
  <si>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</si>
  <si>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</si>
  <si>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</si>
  <si>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</si>
  <si>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</si>
  <si>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</si>
  <si>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</si>
  <si>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</si>
  <si>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</si>
  <si>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</si>
  <si>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</si>
  <si>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</si>
  <si>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</si>
  <si>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</si>
  <si>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</si>
  <si>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</si>
  <si>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</si>
  <si>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</si>
  <si>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</si>
  <si>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</si>
  <si>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</si>
  <si>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</si>
  <si>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</si>
  <si>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</si>
  <si>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</si>
  <si>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</si>
  <si>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</si>
  <si>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</si>
  <si>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</si>
  <si>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</si>
  <si>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</si>
  <si>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</si>
  <si>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</si>
  <si>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</si>
  <si>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</si>
  <si>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</si>
  <si>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</si>
  <si>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</si>
  <si>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</si>
  <si>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</si>
  <si>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</si>
  <si>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</si>
  <si>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</si>
  <si>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</si>
  <si>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</si>
  <si>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</si>
  <si>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</si>
  <si>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</si>
  <si>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</si>
  <si>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</si>
  <si>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</si>
  <si>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</si>
  <si>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</si>
  <si>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</si>
  <si>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</si>
  <si>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</si>
  <si>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</si>
  <si>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</si>
  <si>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</si>
  <si>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</si>
  <si>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</si>
  <si>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</si>
  <si>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</si>
  <si>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</si>
  <si>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</si>
  <si>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</si>
  <si>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</si>
  <si>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</si>
  <si>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</si>
  <si>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</si>
  <si>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</si>
  <si>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</si>
  <si>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</si>
  <si>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</si>
  <si>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</si>
  <si>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</si>
  <si>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</si>
  <si>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</si>
  <si>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</si>
  <si>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</si>
  <si>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</si>
  <si>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</si>
  <si>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</si>
  <si>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</si>
  <si>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</si>
  <si>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</si>
  <si>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</si>
  <si>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</si>
  <si>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</si>
  <si>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</si>
  <si>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</si>
  <si>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</si>
  <si>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</si>
  <si>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</si>
  <si>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</si>
  <si>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</si>
  <si>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</si>
  <si>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</si>
  <si>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</si>
  <si>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</si>
  <si>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</si>
  <si>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</si>
  <si>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</si>
  <si>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</si>
  <si>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</si>
  <si>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</si>
  <si>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</si>
  <si>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</si>
  <si>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</si>
  <si>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</si>
  <si>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</si>
  <si>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</si>
  <si>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</si>
  <si>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</si>
  <si>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</si>
  <si>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</si>
  <si>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</si>
  <si>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</si>
  <si>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</si>
  <si>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</si>
  <si>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</si>
  <si>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</si>
  <si>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</si>
  <si>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</si>
  <si>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</si>
  <si>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</si>
  <si>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</si>
  <si>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</si>
  <si>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</si>
  <si>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</si>
  <si>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</si>
  <si>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</si>
  <si>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</si>
  <si>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</si>
  <si>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</si>
  <si>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</si>
  <si>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</si>
  <si>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</si>
  <si>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</si>
  <si>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</si>
  <si>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</si>
  <si>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</si>
  <si>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</si>
  <si>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</si>
  <si>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</si>
  <si>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</si>
  <si>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</si>
  <si>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</si>
  <si>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</si>
  <si>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</si>
  <si>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</si>
  <si>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</si>
  <si>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</si>
  <si>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</si>
  <si>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</si>
  <si>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</si>
  <si>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</si>
  <si>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</si>
  <si>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</si>
  <si>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</si>
  <si>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</si>
  <si>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</si>
  <si>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</si>
  <si>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</si>
  <si>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</si>
  <si>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</si>
  <si>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</si>
  <si>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</si>
  <si>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</si>
  <si>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</si>
  <si>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</si>
  <si>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</si>
  <si>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</si>
  <si>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</si>
  <si>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</si>
  <si>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</si>
  <si>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</si>
  <si>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</si>
  <si>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</si>
  <si>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</si>
  <si>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</si>
  <si>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</si>
  <si>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</si>
  <si>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</si>
  <si>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</si>
  <si>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</si>
  <si>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</si>
  <si>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</si>
  <si>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</si>
  <si>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</si>
  <si>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</si>
  <si>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</si>
  <si>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</si>
  <si>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</si>
  <si>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</si>
  <si>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</si>
  <si>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</si>
  <si>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</si>
  <si>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</si>
  <si>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</si>
  <si>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</si>
  <si>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</si>
  <si>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</si>
  <si>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</si>
  <si>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</si>
  <si>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</si>
  <si>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</si>
  <si>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</si>
  <si>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</si>
  <si>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</si>
  <si>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</si>
  <si>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</si>
  <si>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</si>
  <si>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</si>
  <si>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</si>
  <si>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</si>
  <si>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</si>
  <si>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</si>
  <si>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</si>
  <si>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</si>
  <si>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</si>
  <si>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</si>
  <si>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</si>
  <si>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</si>
  <si>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</si>
  <si>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</si>
  <si>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</si>
  <si>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</si>
  <si>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</si>
  <si>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</si>
  <si>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</si>
  <si>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</si>
  <si>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</si>
  <si>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</si>
  <si>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</si>
  <si>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</si>
  <si>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</si>
  <si>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</si>
  <si>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</si>
  <si>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</si>
  <si>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</si>
  <si>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</si>
  <si>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</si>
  <si>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</si>
  <si>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</si>
  <si>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</si>
  <si>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</si>
  <si>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</si>
  <si>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</si>
  <si>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</si>
  <si>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</si>
  <si>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</si>
  <si>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</si>
  <si>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</si>
  <si>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</si>
  <si>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</si>
  <si>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</si>
  <si>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</si>
  <si>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</si>
  <si>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</si>
  <si>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</si>
  <si>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</si>
  <si>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</si>
  <si>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</si>
  <si>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</si>
  <si>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</si>
  <si>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</si>
  <si>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</si>
  <si>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</si>
  <si>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</si>
  <si>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</si>
  <si>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</si>
  <si>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</si>
  <si>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</si>
  <si>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</si>
  <si>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</si>
  <si>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</si>
  <si>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</si>
  <si>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</si>
  <si>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</si>
  <si>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</si>
  <si>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</si>
  <si>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</si>
  <si>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</si>
  <si>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</si>
  <si>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</si>
  <si>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</si>
  <si>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</si>
  <si>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</si>
  <si>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</si>
  <si>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</si>
  <si>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</si>
  <si>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</si>
  <si>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</si>
  <si>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</si>
  <si>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</si>
  <si>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</si>
  <si>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</si>
  <si>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</si>
  <si>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</si>
  <si>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</si>
  <si>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</si>
  <si>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</si>
  <si>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</si>
  <si>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</si>
  <si>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</si>
  <si>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</si>
  <si>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</si>
  <si>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</si>
  <si>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</si>
  <si>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</si>
  <si>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</si>
  <si>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</si>
  <si>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</si>
  <si>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</si>
  <si>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</si>
  <si>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</si>
  <si>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</si>
  <si>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</si>
  <si>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</si>
  <si>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</si>
  <si>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</si>
  <si>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</si>
  <si>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</si>
  <si>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</si>
  <si>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</si>
  <si>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</si>
  <si>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</si>
  <si>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</si>
  <si>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</si>
  <si>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</si>
  <si>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</si>
  <si>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</si>
  <si>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</si>
  <si>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</si>
  <si>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</si>
  <si>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</si>
  <si>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</si>
  <si>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</si>
  <si>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</si>
  <si>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</si>
  <si>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</si>
  <si>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</si>
  <si>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</si>
  <si>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</si>
  <si>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</si>
  <si>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</si>
  <si>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</si>
  <si>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</si>
  <si>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</si>
  <si>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</si>
  <si>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</si>
  <si>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</si>
  <si>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</si>
  <si>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</si>
  <si>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</si>
  <si>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</si>
  <si>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</si>
  <si>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</si>
  <si>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</si>
  <si>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</si>
  <si>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</si>
  <si>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</si>
  <si>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</si>
  <si>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</si>
  <si>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</si>
  <si>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</si>
  <si>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</si>
  <si>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</si>
  <si>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</si>
  <si>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</si>
  <si>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</si>
  <si>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</si>
  <si>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</si>
  <si>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</si>
  <si>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</si>
  <si>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</si>
  <si>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</si>
  <si>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</si>
  <si>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</si>
  <si>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</si>
  <si>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</si>
  <si>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</si>
  <si>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</si>
  <si>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</si>
  <si>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</si>
  <si>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</si>
  <si>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</si>
  <si>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</si>
  <si>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</si>
  <si>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</si>
  <si>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</si>
  <si>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</si>
  <si>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</si>
  <si>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</si>
  <si>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</si>
  <si>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</si>
  <si>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</si>
  <si>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</si>
  <si>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</si>
  <si>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</si>
  <si>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</si>
  <si>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</si>
  <si>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</si>
  <si>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</si>
  <si>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</si>
  <si>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</si>
  <si>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</si>
  <si>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</si>
  <si>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</si>
  <si>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</si>
  <si>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</si>
  <si>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</si>
  <si>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</si>
  <si>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</si>
  <si>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</si>
  <si>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</si>
  <si>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</si>
  <si>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</si>
  <si>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</si>
  <si>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</si>
  <si>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</si>
  <si>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</si>
  <si>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</si>
  <si>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</si>
  <si>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</si>
  <si>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</si>
  <si>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</si>
  <si>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</si>
  <si>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</si>
  <si>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</si>
  <si>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</si>
  <si>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</si>
  <si>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</si>
  <si>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</si>
  <si>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</si>
  <si>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</si>
  <si>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</si>
  <si>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</si>
  <si>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</si>
  <si>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</si>
  <si>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</si>
  <si>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</si>
  <si>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</si>
  <si>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</si>
  <si>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</si>
  <si>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</si>
  <si>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</si>
  <si>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</si>
  <si>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</si>
  <si>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</si>
  <si>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</si>
  <si>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</si>
  <si>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</si>
  <si>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</si>
  <si>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</si>
  <si>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</si>
  <si>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</si>
  <si>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</si>
  <si>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</si>
  <si>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</si>
  <si>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</si>
  <si>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</si>
  <si>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</si>
  <si>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</si>
  <si>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</si>
  <si>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</si>
  <si>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</si>
  <si>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</si>
  <si>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</si>
  <si>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</si>
  <si>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</si>
  <si>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</si>
  <si>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</si>
  <si>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</si>
  <si>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</si>
  <si>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</si>
  <si>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</si>
  <si>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</si>
  <si>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</si>
  <si>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</si>
  <si>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</si>
  <si>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</si>
  <si>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</si>
  <si>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</si>
  <si>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</si>
  <si>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</si>
  <si>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</si>
  <si>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</si>
  <si>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</si>
  <si>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</si>
  <si>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</si>
  <si>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</si>
  <si>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</si>
  <si>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</si>
  <si>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</si>
  <si>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</si>
  <si>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</si>
  <si>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</si>
  <si>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</si>
  <si>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</si>
  <si>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</si>
  <si>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</si>
  <si>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</si>
  <si>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</si>
  <si>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</si>
  <si>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</si>
  <si>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</si>
  <si>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</si>
  <si>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</si>
  <si>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</si>
  <si>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</si>
  <si>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</si>
  <si>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</si>
  <si>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</si>
  <si>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</si>
  <si>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</si>
  <si>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</si>
  <si>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</si>
  <si>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</si>
  <si>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</si>
  <si>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</si>
  <si>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</si>
  <si>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</si>
  <si>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</si>
  <si>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</si>
  <si>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</si>
  <si>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</si>
  <si>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</si>
  <si>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</si>
  <si>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</si>
  <si>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</si>
  <si>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</si>
  <si>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</si>
  <si>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</si>
  <si>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</si>
  <si>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</si>
  <si>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</si>
  <si>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</si>
  <si>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</si>
  <si>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</si>
  <si>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</si>
  <si>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</si>
  <si>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</si>
  <si>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</si>
  <si>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</si>
  <si>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</si>
  <si>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</si>
  <si>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</si>
  <si>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</si>
  <si>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</si>
  <si>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</si>
  <si>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</si>
  <si>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</si>
  <si>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</si>
  <si>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</si>
  <si>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</si>
  <si>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</si>
  <si>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</si>
  <si>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</si>
  <si>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</si>
  <si>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</si>
  <si>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</si>
  <si>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</si>
  <si>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</si>
  <si>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</si>
  <si>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</si>
  <si>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</si>
  <si>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</si>
  <si>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</si>
  <si>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</si>
  <si>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</si>
  <si>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</si>
  <si>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</si>
  <si>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</si>
  <si>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</si>
  <si>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</si>
  <si>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</si>
  <si>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</si>
  <si>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</si>
  <si>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</si>
  <si>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</si>
  <si>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</si>
  <si>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</si>
  <si>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</si>
  <si>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</si>
  <si>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</si>
  <si>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</si>
  <si>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</si>
  <si>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</si>
  <si>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</si>
  <si>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</si>
  <si>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</si>
  <si>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</si>
  <si>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</si>
  <si>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</si>
  <si>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</si>
  <si>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</si>
  <si>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</si>
  <si>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</si>
  <si>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</si>
  <si>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</si>
  <si>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</si>
  <si>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</si>
  <si>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</si>
  <si>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</si>
  <si>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</si>
  <si>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</si>
  <si>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</si>
  <si>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</si>
  <si>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</si>
  <si>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</si>
  <si>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</si>
  <si>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</si>
  <si>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</si>
  <si>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</si>
  <si>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</si>
  <si>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</si>
  <si>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</si>
  <si>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</si>
  <si>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</si>
  <si>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</si>
  <si>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</si>
  <si>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</si>
  <si>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</si>
  <si>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</si>
  <si>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</si>
  <si>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</si>
  <si>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</si>
  <si>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</si>
  <si>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</si>
  <si>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</si>
  <si>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</si>
  <si>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</si>
  <si>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</si>
  <si>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</si>
  <si>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</si>
  <si>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</si>
  <si>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</si>
  <si>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</si>
  <si>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</si>
  <si>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</si>
  <si>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</si>
  <si>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</si>
  <si>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</si>
  <si>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</si>
  <si>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</si>
  <si>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</si>
  <si>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</si>
  <si>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</si>
  <si>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</si>
  <si>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</si>
  <si>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</si>
  <si>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</si>
  <si>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</si>
  <si>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</si>
  <si>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</si>
  <si>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</si>
  <si>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</si>
  <si>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</si>
  <si>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</si>
  <si>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</si>
  <si>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</si>
  <si>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</si>
  <si>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</si>
  <si>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</si>
  <si>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</si>
  <si>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</si>
  <si>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</si>
  <si>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</si>
  <si>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</si>
  <si>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</si>
  <si>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</si>
  <si>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</si>
  <si>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</si>
  <si>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</si>
  <si>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</si>
  <si>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</si>
  <si>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</si>
  <si>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</si>
  <si>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</si>
  <si>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</si>
  <si>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</si>
  <si>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</si>
  <si>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</si>
  <si>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</si>
  <si>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</si>
  <si>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</si>
  <si>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</si>
  <si>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</si>
  <si>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</si>
  <si>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</si>
  <si>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</si>
  <si>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</si>
  <si>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</si>
  <si>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</si>
  <si>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</si>
  <si>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</si>
  <si>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</si>
  <si>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</si>
  <si>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</si>
  <si>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</si>
  <si>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</si>
  <si>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</si>
  <si>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</si>
  <si>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</si>
  <si>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</si>
  <si>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</si>
  <si>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</si>
  <si>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</si>
  <si>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</si>
  <si>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</si>
  <si>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</si>
  <si>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</si>
  <si>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</si>
  <si>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</si>
  <si>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</si>
  <si>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</si>
  <si>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</si>
  <si>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</si>
  <si>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</si>
  <si>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</si>
  <si>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</si>
  <si>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</si>
  <si>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</si>
  <si>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</si>
  <si>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</si>
  <si>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</si>
  <si>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</si>
  <si>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</si>
  <si>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</si>
  <si>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</si>
  <si>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</si>
  <si>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</si>
  <si>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</si>
  <si>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</si>
  <si>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</si>
  <si>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</si>
  <si>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</si>
  <si>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</si>
  <si>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</si>
  <si>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</si>
  <si>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</si>
  <si>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</si>
  <si>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</si>
  <si>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</si>
  <si>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</si>
  <si>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</si>
  <si>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</si>
  <si>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</si>
  <si>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</si>
  <si>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</si>
  <si>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</si>
  <si>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</si>
  <si>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</si>
  <si>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</si>
  <si>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</si>
  <si>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</si>
  <si>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</si>
  <si>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</si>
  <si>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</si>
  <si>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</si>
  <si>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</si>
  <si>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</si>
  <si>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</si>
  <si>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</si>
  <si>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</si>
  <si>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</si>
  <si>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</si>
  <si>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</si>
  <si>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</si>
  <si>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</si>
  <si>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</si>
  <si>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</si>
  <si>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</si>
  <si>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</si>
  <si>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</si>
  <si>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</si>
  <si>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</si>
  <si>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</si>
  <si>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</si>
  <si>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</si>
  <si>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</si>
  <si>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</si>
  <si>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</si>
  <si>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</si>
  <si>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</si>
  <si>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</si>
  <si>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</si>
  <si>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</si>
  <si>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</si>
  <si>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</si>
  <si>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</si>
  <si>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</si>
  <si>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</si>
  <si>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</si>
  <si>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</si>
  <si>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</si>
  <si>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</si>
  <si>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</si>
  <si>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</si>
  <si>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</si>
  <si>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</si>
  <si>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</si>
  <si>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</si>
  <si>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</si>
  <si>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</si>
  <si>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</si>
  <si>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</si>
  <si>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</si>
  <si>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</si>
  <si>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</si>
  <si>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</si>
  <si>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</si>
  <si>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</si>
  <si>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</si>
  <si>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</si>
  <si>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</si>
  <si>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</si>
  <si>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</si>
  <si>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</si>
  <si>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</si>
  <si>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</si>
  <si>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</si>
  <si>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</si>
  <si>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</si>
  <si>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</si>
  <si>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</si>
  <si>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</si>
  <si>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</si>
  <si>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</si>
  <si>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</si>
  <si>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</si>
  <si>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</si>
  <si>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</si>
  <si>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</si>
  <si>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</si>
  <si>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</si>
  <si>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</si>
  <si>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</si>
  <si>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</si>
  <si>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</si>
  <si>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</si>
  <si>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</si>
  <si>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</si>
  <si>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</si>
  <si>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</si>
  <si>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</si>
  <si>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</si>
  <si>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</si>
  <si>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</si>
  <si>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</si>
  <si>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</si>
  <si>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</si>
  <si>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</si>
  <si>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</si>
  <si>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</si>
  <si>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</si>
  <si>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</si>
  <si>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</si>
  <si>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</si>
  <si>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</si>
  <si>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</si>
  <si>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</si>
  <si>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</si>
  <si>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</si>
  <si>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</si>
  <si>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</si>
  <si>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</si>
  <si>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</si>
  <si>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</si>
  <si>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</si>
  <si>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</si>
  <si>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</si>
  <si>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</si>
  <si>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</si>
  <si>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</si>
  <si>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</si>
  <si>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</si>
  <si>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</si>
  <si>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</si>
  <si>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</si>
  <si>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</si>
  <si>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</si>
  <si>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</si>
  <si>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</si>
  <si>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</si>
  <si>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</si>
  <si>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</si>
  <si>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</si>
  <si>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</si>
  <si>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</si>
  <si>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</si>
  <si>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</si>
  <si>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</si>
  <si>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</si>
  <si>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</si>
  <si>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</si>
  <si>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</si>
  <si>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</si>
  <si>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</si>
  <si>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</si>
  <si>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</si>
  <si>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</si>
  <si>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</si>
  <si>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</si>
  <si>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</si>
  <si>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</si>
  <si>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</si>
  <si>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</si>
  <si>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</si>
  <si>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</si>
  <si>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</si>
  <si>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</si>
  <si>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</si>
  <si>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</si>
  <si>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</si>
  <si>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</si>
  <si>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</si>
  <si>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</si>
  <si>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</si>
  <si>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</si>
  <si>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</si>
  <si>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</si>
  <si>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</si>
  <si>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</si>
  <si>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</si>
  <si>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</si>
  <si>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</si>
  <si>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</si>
  <si>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</si>
  <si>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</si>
  <si>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</si>
  <si>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</si>
  <si>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</si>
  <si>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</si>
  <si>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</si>
  <si>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</si>
  <si>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</si>
  <si>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</si>
  <si>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</si>
  <si>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</si>
  <si>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</si>
  <si>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</si>
  <si>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</si>
  <si>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</si>
  <si>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</si>
  <si>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</si>
  <si>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</si>
  <si>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</si>
  <si>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</si>
  <si>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</si>
  <si>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</si>
  <si>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</si>
  <si>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</si>
  <si>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</si>
  <si>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</si>
  <si>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</si>
  <si>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</si>
  <si>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</si>
  <si>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</si>
  <si>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</si>
  <si>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</si>
  <si>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</si>
  <si>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</si>
  <si>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</si>
  <si>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</si>
  <si>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</si>
  <si>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</si>
  <si>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</si>
  <si>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</si>
  <si>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</si>
  <si>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</si>
  <si>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</si>
  <si>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</si>
  <si>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</si>
  <si>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</si>
  <si>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</si>
  <si>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</si>
  <si>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</si>
  <si>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</si>
  <si>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</si>
  <si>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</si>
  <si>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</si>
  <si>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</si>
  <si>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</si>
  <si>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</si>
  <si>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</si>
  <si>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</si>
  <si>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</si>
  <si>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</si>
  <si>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</si>
  <si>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</si>
  <si>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</si>
  <si>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</si>
  <si>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</si>
  <si>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</si>
  <si>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</si>
  <si>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</si>
  <si>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</si>
  <si>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</si>
  <si>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</si>
  <si>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</si>
  <si>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</si>
  <si>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</si>
  <si>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</si>
  <si>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</si>
  <si>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</si>
  <si>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</si>
  <si>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</si>
  <si>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</si>
  <si>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</si>
  <si>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</si>
  <si>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</si>
  <si>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</si>
  <si>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</si>
  <si>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</si>
  <si>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</si>
  <si>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</si>
  <si>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</si>
  <si>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</si>
  <si>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</si>
  <si>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</si>
  <si>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</si>
  <si>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</si>
  <si>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</si>
  <si>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</si>
  <si>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</si>
  <si>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</si>
  <si>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</si>
  <si>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</si>
  <si>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</si>
  <si>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</si>
  <si>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</si>
  <si>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</si>
  <si>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</si>
  <si>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</si>
  <si>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</si>
  <si>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</si>
  <si>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</si>
  <si>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</si>
  <si>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</si>
  <si>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</si>
  <si>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</si>
  <si>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</si>
  <si>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</si>
  <si>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</si>
  <si>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</si>
  <si>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</si>
  <si>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</si>
  <si>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</si>
  <si>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</si>
  <si>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</si>
  <si>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</si>
  <si>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</si>
  <si>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</si>
  <si>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</si>
  <si>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</si>
  <si>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</si>
  <si>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</si>
  <si>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</si>
  <si>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</si>
  <si>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</si>
  <si>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</si>
  <si>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</si>
  <si>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</si>
  <si>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</si>
  <si>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</si>
  <si>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</si>
  <si>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</si>
  <si>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</si>
  <si>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</si>
  <si>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</si>
  <si>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</si>
  <si>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</si>
  <si>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</si>
  <si>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</si>
  <si>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</si>
  <si>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</si>
  <si>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</si>
  <si>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</si>
  <si>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</si>
  <si>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</si>
  <si>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</si>
  <si>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</si>
  <si>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</si>
  <si>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</si>
  <si>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</si>
  <si>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</si>
  <si>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</si>
  <si>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</si>
  <si>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</si>
  <si>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</si>
  <si>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</si>
  <si>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</si>
  <si>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</si>
  <si>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</si>
  <si>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</si>
  <si>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</si>
  <si>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</si>
  <si>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</si>
  <si>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</si>
  <si>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</si>
  <si>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</si>
  <si>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</si>
  <si>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</si>
  <si>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</si>
  <si>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</si>
  <si>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</si>
  <si>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</si>
  <si>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</si>
  <si>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</si>
  <si>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</si>
  <si>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</si>
  <si>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</si>
  <si>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</si>
  <si>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</si>
  <si>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</si>
  <si>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</si>
  <si>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</si>
  <si>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</si>
  <si>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</si>
  <si>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</si>
  <si>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</si>
  <si>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</si>
  <si>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</si>
  <si>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</si>
  <si>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</si>
  <si>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</si>
  <si>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</si>
  <si>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</si>
  <si>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</si>
  <si>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</si>
  <si>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</si>
  <si>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</si>
  <si>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</si>
  <si>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</si>
  <si>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</si>
  <si>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</si>
  <si>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</si>
  <si>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</si>
  <si>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</si>
  <si>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</si>
  <si>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</si>
  <si>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</si>
  <si>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</si>
  <si>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</si>
  <si>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</si>
  <si>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</si>
  <si>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</si>
  <si>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</si>
  <si>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</si>
  <si>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</si>
  <si>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</si>
  <si>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</si>
  <si>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</si>
  <si>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</si>
  <si>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</si>
  <si>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</si>
  <si>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</si>
  <si>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</si>
  <si>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</si>
  <si>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</si>
  <si>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</si>
  <si>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</si>
  <si>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</si>
  <si>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</si>
  <si>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</si>
  <si>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</si>
  <si>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</si>
  <si>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</si>
  <si>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</si>
  <si>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</si>
  <si>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</si>
  <si>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</si>
  <si>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</si>
  <si>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</si>
  <si>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</si>
  <si>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</si>
  <si>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</si>
  <si>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</si>
  <si>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</si>
  <si>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</si>
  <si>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</si>
  <si>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</si>
  <si>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</si>
  <si>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</si>
  <si>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</si>
  <si>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</si>
  <si>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</si>
  <si>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</si>
  <si>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</si>
  <si>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</si>
  <si>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</si>
  <si>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</si>
  <si>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</si>
  <si>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</si>
  <si>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</si>
  <si>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</si>
  <si>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</si>
  <si>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</si>
  <si>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</si>
  <si>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</si>
  <si>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</si>
  <si>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</si>
  <si>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</si>
  <si>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</si>
  <si>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</si>
  <si>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</si>
  <si>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</si>
  <si>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</si>
  <si>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</si>
  <si>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</si>
  <si>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</si>
  <si>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</si>
  <si>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</si>
  <si>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</si>
  <si>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</si>
  <si>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</si>
  <si>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</si>
  <si>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</si>
  <si>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</si>
  <si>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</si>
  <si>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</si>
  <si>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</si>
  <si>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</si>
  <si>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</si>
  <si>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</si>
  <si>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</si>
  <si>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</si>
  <si>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</si>
  <si>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</si>
  <si>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</si>
  <si>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</si>
  <si>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</si>
  <si>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</si>
  <si>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</si>
  <si>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</si>
  <si>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</si>
  <si>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</si>
  <si>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</si>
  <si>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</si>
  <si>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</si>
  <si>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</si>
  <si>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</si>
  <si>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</si>
  <si>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</si>
  <si>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</si>
  <si>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</si>
  <si>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</si>
  <si>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</si>
  <si>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</si>
  <si>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</si>
  <si>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</si>
  <si>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</si>
  <si>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</si>
  <si>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</si>
  <si>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</si>
  <si>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</si>
  <si>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</si>
  <si>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</si>
  <si>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</si>
  <si>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</si>
  <si>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</si>
  <si>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</si>
  <si>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</si>
  <si>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</si>
  <si>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</si>
  <si>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</si>
  <si>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</si>
  <si>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</si>
  <si>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</si>
  <si>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</si>
  <si>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</si>
  <si>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</si>
  <si>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</si>
  <si>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</si>
  <si>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</si>
  <si>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</si>
  <si>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</si>
  <si>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</si>
  <si>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</si>
  <si>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</si>
  <si>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</si>
  <si>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</si>
  <si>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</si>
  <si>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</si>
  <si>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</si>
  <si>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</si>
  <si>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</si>
  <si>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</si>
  <si>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</si>
  <si>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</si>
  <si>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</si>
  <si>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</si>
  <si>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</si>
  <si>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</si>
  <si>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</si>
  <si>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</si>
  <si>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</si>
  <si>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</si>
  <si>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</si>
  <si>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</si>
  <si>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</si>
  <si>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</si>
  <si>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</si>
  <si>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</si>
  <si>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</si>
  <si>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</si>
  <si>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</si>
  <si>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</si>
  <si>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</si>
  <si>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</si>
  <si>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</si>
  <si>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</si>
  <si>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</si>
  <si>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</si>
  <si>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</si>
  <si>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</si>
  <si>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</si>
  <si>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</si>
  <si>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</si>
  <si>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</si>
  <si>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</si>
  <si>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</si>
  <si>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</si>
  <si>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</si>
  <si>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</si>
  <si>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</si>
  <si>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</si>
  <si>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</si>
  <si>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</si>
  <si>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</si>
  <si>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</si>
  <si>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</si>
  <si>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</si>
  <si>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</si>
  <si>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</si>
  <si>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</si>
  <si>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</si>
  <si>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</si>
  <si>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</si>
  <si>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</si>
  <si>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</si>
  <si>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</si>
  <si>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</si>
  <si>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</si>
  <si>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</si>
  <si>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</si>
  <si>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</si>
  <si>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</si>
  <si>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</si>
  <si>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</si>
  <si>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</si>
  <si>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</si>
  <si>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</si>
  <si>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</si>
  <si>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</si>
  <si>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</si>
  <si>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</si>
  <si>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</si>
  <si>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</si>
  <si>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</si>
  <si>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</si>
  <si>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</si>
  <si>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</si>
  <si>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</si>
  <si>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</si>
  <si>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</si>
  <si>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</si>
  <si>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</si>
  <si>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</si>
  <si>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</si>
  <si>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</si>
  <si>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</si>
  <si>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</si>
  <si>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</si>
  <si>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</si>
  <si>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</si>
  <si>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</si>
  <si>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</si>
  <si>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</si>
  <si>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</si>
  <si>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</si>
  <si>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</si>
  <si>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</si>
  <si>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</si>
  <si>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</si>
  <si>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</si>
  <si>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</si>
  <si>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</si>
  <si>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</si>
  <si>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</si>
  <si>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</si>
  <si>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</si>
  <si>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</si>
  <si>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</si>
  <si>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</si>
  <si>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</si>
  <si>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</si>
  <si>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</si>
  <si>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</si>
  <si>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</si>
  <si>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</si>
  <si>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</si>
  <si>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</si>
  <si>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</si>
  <si>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</si>
  <si>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</si>
  <si>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</si>
  <si>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</si>
  <si>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</si>
  <si>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</si>
  <si>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</si>
  <si>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</si>
  <si>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</si>
  <si>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</si>
  <si>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</si>
  <si>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</si>
  <si>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</si>
  <si>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</si>
  <si>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</si>
  <si>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</si>
  <si>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</si>
  <si>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</si>
  <si>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</si>
  <si>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</si>
  <si>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</si>
  <si>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</si>
  <si>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</si>
  <si>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</si>
  <si>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</si>
  <si>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</si>
  <si>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</si>
  <si>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</si>
  <si>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</si>
  <si>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</si>
  <si>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</si>
  <si>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</si>
  <si>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</si>
  <si>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</si>
  <si>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</si>
  <si>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</si>
  <si>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</si>
  <si>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</si>
  <si>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</si>
  <si>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</si>
  <si>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</si>
  <si>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</si>
  <si>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</si>
  <si>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</si>
  <si>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</si>
  <si>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</si>
  <si>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</si>
  <si>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</si>
  <si>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</si>
  <si>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</si>
  <si>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</si>
  <si>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</si>
  <si>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</si>
  <si>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</si>
  <si>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</si>
  <si>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</si>
  <si>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</si>
  <si>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</si>
  <si>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</si>
  <si>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</si>
  <si>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</si>
  <si>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</si>
  <si>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</si>
  <si>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</si>
  <si>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</si>
  <si>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</si>
  <si>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</si>
  <si>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</si>
  <si>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</si>
  <si>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</si>
  <si>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</si>
  <si>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</si>
  <si>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</si>
  <si>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</si>
  <si>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</si>
  <si>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</si>
  <si>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</si>
  <si>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</si>
  <si>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</si>
  <si>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</si>
  <si>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</si>
  <si>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</si>
  <si>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</si>
  <si>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</si>
  <si>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</si>
  <si>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</si>
  <si>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</si>
  <si>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</si>
  <si>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</si>
  <si>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</si>
  <si>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</si>
  <si>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</si>
  <si>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</si>
  <si>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</si>
  <si>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</si>
  <si>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</si>
  <si>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</si>
  <si>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</si>
  <si>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</si>
  <si>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</si>
  <si>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</si>
  <si>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</si>
  <si>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</si>
  <si>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</si>
  <si>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</si>
  <si>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</si>
  <si>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</si>
  <si>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</si>
  <si>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</si>
  <si>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</si>
  <si>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</si>
  <si>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</si>
  <si>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</si>
  <si>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</si>
  <si>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</si>
  <si>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</si>
  <si>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</si>
  <si>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</si>
  <si>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</si>
  <si>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</si>
  <si>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</si>
  <si>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</si>
  <si>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</si>
  <si>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</si>
  <si>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</si>
  <si>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</si>
  <si>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</si>
  <si>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</si>
  <si>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</si>
  <si>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</si>
  <si>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</si>
  <si>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</si>
  <si>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</si>
  <si>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</si>
  <si>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</si>
  <si>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</si>
  <si>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</si>
  <si>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</si>
  <si>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</si>
  <si>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</si>
  <si>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</si>
  <si>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</si>
  <si>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</si>
  <si>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</si>
  <si>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</si>
  <si>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</si>
  <si>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</si>
  <si>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</si>
  <si>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</si>
  <si>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</si>
  <si>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</si>
  <si>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</si>
  <si>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</si>
  <si>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</si>
  <si>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</si>
  <si>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</si>
  <si>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</si>
  <si>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</si>
  <si>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</si>
  <si>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</si>
  <si>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</si>
  <si>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</si>
  <si>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</si>
  <si>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</si>
  <si>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</si>
  <si>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</si>
  <si>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</si>
  <si>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</si>
  <si>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</si>
  <si>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</si>
  <si>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</si>
  <si>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</si>
  <si>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</si>
  <si>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</si>
  <si>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</si>
  <si>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</si>
  <si>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</si>
  <si>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</si>
  <si>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</si>
  <si>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</si>
  <si>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</si>
  <si>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</si>
  <si>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</si>
  <si>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</si>
  <si>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</si>
  <si>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</si>
  <si>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</si>
  <si>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</si>
  <si>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</si>
  <si>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</si>
  <si>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</si>
  <si>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</si>
  <si>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</si>
  <si>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</si>
  <si>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</si>
  <si>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</si>
  <si>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</si>
  <si>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</si>
  <si>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</si>
  <si>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</si>
  <si>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</si>
  <si>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</si>
  <si>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</si>
  <si>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</si>
  <si>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</si>
  <si>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</si>
  <si>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</si>
  <si>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</si>
  <si>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</si>
  <si>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</si>
  <si>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</si>
  <si>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</si>
  <si>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</si>
  <si>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</si>
  <si>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</si>
  <si>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</si>
  <si>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</si>
  <si>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</si>
  <si>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</si>
  <si>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</si>
  <si>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</si>
  <si>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</si>
  <si>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</si>
  <si>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</si>
  <si>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</si>
  <si>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</si>
  <si>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</si>
  <si>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</si>
  <si>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</si>
  <si>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</si>
  <si>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</si>
  <si>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</si>
  <si>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</si>
  <si>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</si>
  <si>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</si>
  <si>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</si>
  <si>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</si>
  <si>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</si>
  <si>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</si>
  <si>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</si>
  <si>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</si>
  <si>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</si>
  <si>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</si>
  <si>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</si>
  <si>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</si>
  <si>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</si>
  <si>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</si>
  <si>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</si>
  <si>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</si>
  <si>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</si>
  <si>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</si>
  <si>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</si>
  <si>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</si>
  <si>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</si>
  <si>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</si>
  <si>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</si>
  <si>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</si>
  <si>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</si>
  <si>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</si>
  <si>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</si>
  <si>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</si>
  <si>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</si>
  <si>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</si>
  <si>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</si>
  <si>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</si>
  <si>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</si>
  <si>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</si>
  <si>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</si>
  <si>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</si>
  <si>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</si>
  <si>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</si>
  <si>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</si>
  <si>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</si>
  <si>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</si>
  <si>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</si>
  <si>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</si>
  <si>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</si>
  <si>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</si>
  <si>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</si>
  <si>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</si>
  <si>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</si>
  <si>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</si>
  <si>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</si>
  <si>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</si>
  <si>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</si>
  <si>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</si>
  <si>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</si>
  <si>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</si>
  <si>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</si>
  <si>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</si>
  <si>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</si>
  <si>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</si>
  <si>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</si>
  <si>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</si>
  <si>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</si>
  <si>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</si>
  <si>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</si>
  <si>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</si>
  <si>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</si>
  <si>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</si>
  <si>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</si>
  <si>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</si>
  <si>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</si>
  <si>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</si>
  <si>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</si>
  <si>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</si>
  <si>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</si>
  <si>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</si>
  <si>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</si>
  <si>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</si>
  <si>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</si>
  <si>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</si>
  <si>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</si>
  <si>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</si>
  <si>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</si>
  <si>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</si>
  <si>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</si>
  <si>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</si>
  <si>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</si>
  <si>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</si>
  <si>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</si>
  <si>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</si>
  <si>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</si>
  <si>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</si>
  <si>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</si>
  <si>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</si>
  <si>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</si>
  <si>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</si>
  <si>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</si>
  <si>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</si>
  <si>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</si>
  <si>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</si>
  <si>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t>
  </si>
  <si>
    <t>PCM-20251116-00000242</t>
  </si>
  <si>
    <t>team moved need 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</si>
  <si>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</si>
  <si>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</si>
  <si>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</si>
  <si>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</si>
  <si>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</si>
  <si>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</si>
  <si>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</si>
  <si>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</si>
  <si>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</si>
  <si>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</si>
  <si>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</si>
  <si>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</si>
  <si>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</si>
  <si>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</si>
  <si>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</si>
  <si>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</si>
  <si>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</si>
  <si>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</si>
  <si>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</si>
  <si>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</si>
  <si>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</si>
  <si>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</si>
  <si>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</si>
  <si>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</si>
  <si>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</si>
  <si>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</si>
  <si>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</si>
  <si>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</si>
  <si>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</si>
  <si>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</si>
  <si>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</si>
  <si>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</si>
  <si>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</si>
  <si>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</si>
  <si>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</si>
  <si>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</si>
  <si>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</si>
  <si>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</si>
  <si>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</si>
  <si>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</si>
  <si>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</si>
  <si>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</si>
  <si>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</si>
  <si>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</si>
  <si>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</si>
  <si>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</si>
  <si>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</si>
  <si>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</si>
  <si>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</si>
  <si>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</si>
  <si>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</si>
  <si>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</si>
  <si>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</si>
  <si>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</si>
  <si>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</si>
  <si>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</si>
  <si>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</si>
  <si>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</si>
  <si>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</si>
  <si>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</si>
  <si>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</si>
  <si>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</si>
  <si>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</si>
  <si>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</si>
  <si>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</si>
  <si>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</si>
  <si>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</si>
  <si>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</si>
  <si>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</si>
  <si>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</si>
  <si>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</si>
  <si>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</si>
  <si>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</si>
  <si>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</si>
  <si>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</si>
  <si>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</si>
  <si>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</si>
  <si>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</si>
  <si>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</si>
  <si>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</si>
  <si>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</si>
  <si>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</si>
  <si>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</si>
  <si>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</si>
  <si>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</si>
  <si>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</si>
  <si>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PCM-20251115-00002565</t>
  </si>
  <si>
    <t>Site located inside National Guard access not allowed by security allowed time only from 9 to 5</t>
  </si>
  <si>
    <t>PCM-20251116-00000052</t>
  </si>
  <si>
    <t>security not allowing  Access with diesel and Road to site Blocked by Qdyia site is down and we can't access to Fuel escalated to SMT</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</si>
  <si>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</si>
  <si>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</si>
  <si>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</si>
  <si>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</si>
  <si>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</si>
  <si>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site has access night issue located at USF area and team will check morning  </t>
  </si>
  <si>
    <t>PCM-20251116-00000202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</si>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</sst>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8" totalsRowShown="0" headerRowDxfId="31" dataDxfId="30" headerRowBorderDxfId="28" tableBorderDxfId="29">
  <autoFilter ref="A1:L1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9" totalsRowShown="0" headerRowDxfId="15" dataDxfId="14" headerRowBorderDxfId="12" tableBorderDxfId="13">
  <autoFilter ref="A1:L1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314.21239074074401</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1</v>
      </c>
      <c r="D3" s="109" t="s">
        <v>17560</v>
      </c>
      <c r="E3" s="110" t="s">
        <v>39024</v>
      </c>
      <c r="F3" s="111">
        <v>45977.08315972222</v>
      </c>
      <c r="G3" s="112">
        <f t="shared" ref="G3:G8" ca="1" si="0">IFERROR(NOW()-F3,"")</f>
        <v>7.7656944449699949E-2</v>
      </c>
      <c r="H3" s="111">
        <v>45977.077939814815</v>
      </c>
      <c r="I3" s="109" t="str">
        <f>IFERROR(VLOOKUP(D3,DB!A:F,6,0),"")</f>
        <v>Generator-SG</v>
      </c>
      <c r="J3" s="109" t="str">
        <f>IFERROR(VLOOKUP(D3,DB!A:G,7,0),"")</f>
        <v>Good</v>
      </c>
      <c r="K3" s="113" t="s">
        <v>39025</v>
      </c>
      <c r="L3" s="114" t="str">
        <f>IFERROR(VLOOKUP(D3,DB!A:I,9,0),"")</f>
        <v>Latis</v>
      </c>
    </row>
    <row r="4" spans="1:15" ht="15" customHeight="1">
      <c r="A4" s="108" t="s">
        <v>39026</v>
      </c>
      <c r="B4" s="109" t="str">
        <f>IFERROR(VLOOKUP(D4,DB!A:K,11,0),"")</f>
        <v>R1</v>
      </c>
      <c r="C4" s="109">
        <v>1</v>
      </c>
      <c r="D4" s="109" t="s">
        <v>12515</v>
      </c>
      <c r="E4" s="110" t="s">
        <v>39021</v>
      </c>
      <c r="F4" s="111">
        <v>45977.122685185182</v>
      </c>
      <c r="G4" s="112">
        <f t="shared" ca="1" si="0"/>
        <v>3.8131481487653218E-2</v>
      </c>
      <c r="H4" s="111">
        <v>45977.117604166669</v>
      </c>
      <c r="I4" s="109" t="str">
        <f>IFERROR(VLOOKUP(D4,DB!A:F,6,0),"")</f>
        <v>Generator-SG</v>
      </c>
      <c r="J4" s="109" t="str">
        <f>IFERROR(VLOOKUP(D4,DB!A:G,7,0),"")</f>
        <v>Dead</v>
      </c>
      <c r="K4" s="113" t="s">
        <v>39027</v>
      </c>
      <c r="L4" s="114" t="str">
        <f>IFERROR(VLOOKUP(D4,DB!A:I,9,0),"")</f>
        <v>Latis</v>
      </c>
    </row>
    <row r="5" spans="1:15" ht="15" customHeight="1">
      <c r="A5" s="108"/>
      <c r="B5" s="109" t="str">
        <f>IFERROR(VLOOKUP(D5,DB!A:K,11,0),"")</f>
        <v/>
      </c>
      <c r="C5" s="109"/>
      <c r="D5" s="109"/>
      <c r="E5" s="110"/>
      <c r="F5" s="111"/>
      <c r="G5" s="112">
        <f t="shared" ca="1" si="0"/>
        <v>45977.16081666667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45977.16081666667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45977.16081666667</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45977.16081666667</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45977.16081666667</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45977.16081666667</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45977.16081666667</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45977.16081666667</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45977.16081666667</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45977.16081666667</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45977.16081666667</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45977.16081666667</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45977.16081666667</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45977.16081666667</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45977.16081666667</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45977.16081666667</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45977.16081666667</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45977.16081666667</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45977.16081666667</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45977.16081666667</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45977.16081666667</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45977.16081666667</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45977.16081666667</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45977.16081666667</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45977.16081666667</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45977.16081666667</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45977.16081666667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45977.16081666667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45977.16081666667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45977.16081666667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45977.16081666667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45977.16081666667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45977.16081666667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45977.16081666667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45977.16081666667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45977.16081666667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45977.16081666667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45977.16081666667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45977.16081666667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45977.16081666667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45977.16081666667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45977.16081666667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45977.16081666667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45977.16081666667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45977.16081666667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45977.16081666667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45977.16081666667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45977.16081666667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45977.16081666667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45977.16081666667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45977.16081666667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45977.16081666667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45977.16081666667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45977.16081666667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45977.16081666667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45977.16081666667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45977.16081666667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45977.16081666667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45977.16081666667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45977.16081666667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45977.16081666667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45977.16081666667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45977.16081666667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45977.16081666667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45977.16081666667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45977.16081666667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45977.16081666667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45977.16081666667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45977.16081666667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45977.16081666667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45977.16081666667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45977.16081666667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45977.16081666667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45977.16081666667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45977.16081666667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45977.16081666667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45977.16081666667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45977.16081666667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45977.16081666667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45977.16081666667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45977.16081666667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45977.16081666667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45977.16081666667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45977.16081666667</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EEC7F659-DC39-4EE7-917B-A3DDD0562937}"/>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59"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152.16097870370868</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56">
        <v>45976.436342592591</v>
      </c>
      <c r="G4" s="105">
        <f ca="1">IFERROR(NOW()-F4,"-")</f>
        <v>0.72447407407889841</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39112</v>
      </c>
      <c r="B5" s="18" t="str">
        <f>IFERROR(VLOOKUP(D5,DB!A:K,11,0),"")</f>
        <v>R2</v>
      </c>
      <c r="C5" s="18">
        <v>1</v>
      </c>
      <c r="D5" s="18" t="s">
        <v>38840</v>
      </c>
      <c r="E5" s="103" t="s">
        <v>39021</v>
      </c>
      <c r="F5" s="104">
        <v>45976.723090277781</v>
      </c>
      <c r="G5" s="105">
        <f ca="1">IFERROR(NOW()-F5,"-")</f>
        <v>0.43772638888913207</v>
      </c>
      <c r="H5" s="156">
        <v>45976.715046296296</v>
      </c>
      <c r="I5" s="18" t="str">
        <f>IFERROR(VLOOKUP(D5,DB!A:F,6,0),"")</f>
        <v>Power cube</v>
      </c>
      <c r="J5" s="18" t="str">
        <f>IFERROR(VLOOKUP(D5,DB!A:G,7,0),"")</f>
        <v>In progress+No BB Design</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39114</v>
      </c>
      <c r="B6" s="18" t="str">
        <f>IFERROR(VLOOKUP(D6,DB!A:K,11,0),"")</f>
        <v>R2</v>
      </c>
      <c r="C6" s="18">
        <v>4</v>
      </c>
      <c r="D6" s="18" t="s">
        <v>19048</v>
      </c>
      <c r="E6" s="103" t="s">
        <v>39021</v>
      </c>
      <c r="F6" s="104">
        <v>45976.932523148149</v>
      </c>
      <c r="G6" s="105">
        <f ca="1">IFERROR(NOW()-F6,"-")</f>
        <v>0.22829351852124091</v>
      </c>
      <c r="H6" s="156">
        <v>45976.920451388891</v>
      </c>
      <c r="I6" s="18" t="str">
        <f>IFERROR(VLOOKUP(D6,DB!A:F,6,0),"")</f>
        <v>SCECO</v>
      </c>
      <c r="J6" s="18" t="str">
        <f>IFERROR(VLOOKUP(D6,DB!A:G,7,0),"")</f>
        <v>Dead</v>
      </c>
      <c r="K6" s="19" t="s">
        <v>39115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39116</v>
      </c>
      <c r="B7" s="18" t="str">
        <f>IFERROR(VLOOKUP(D7,DB!A:K,11,0),"")</f>
        <v>R2</v>
      </c>
      <c r="C7" s="18">
        <v>1</v>
      </c>
      <c r="D7" s="18" t="s">
        <v>25661</v>
      </c>
      <c r="E7" s="103" t="s">
        <v>39021</v>
      </c>
      <c r="F7" s="104">
        <v>45977.018923611111</v>
      </c>
      <c r="G7" s="105">
        <f ca="1">IFERROR(NOW()-F7,"-")</f>
        <v>0.14189305555919418</v>
      </c>
      <c r="H7" s="104">
        <v>45977.014143518521</v>
      </c>
      <c r="I7" s="18" t="str">
        <f>IFERROR(VLOOKUP(D7,DB!A:F,6,0),"")</f>
        <v>Generator-SG</v>
      </c>
      <c r="J7" s="18" t="str">
        <f>IFERROR(VLOOKUP(D7,DB!A:G,7,0),"")</f>
        <v>Vandalized</v>
      </c>
      <c r="K7" s="19" t="s">
        <v>39117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45977.16081666667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45977.16081666667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45977.16081666667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45977.16081666667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45977.16081666667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45977.16081666667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45977.16081666667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45977.16081666667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45977.16081666667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45977.16081666667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45977.16081666667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45977.16081666667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45977.16081666667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45977.16081666667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45977.16081666667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45977.16081666667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45977.16081666667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45977.16081666667</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45977.16081666667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45977.16081666667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45977.16081666667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45977.16081666667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45977.16081666667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45977.16081666667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45977.16081666667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45977.16081666667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45977.16081666667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45977.16081666667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45977.16081666667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45977.16081666667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45977.16081666667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45977.16081666667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45977.16081666667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45977.16081666667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45977.16081666667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45977.16081666667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45977.16081666667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45977.16081666667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45977.16081666667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45977.16081666667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45977.16081666667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45977.16081666667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45977.16081666667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45977.16081666667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45977.16081666667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45977.16081666667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45977.16081666667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45977.16081666667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45977.16081666667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45977.16081666667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45977.16081666667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45977.16081666667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45977.16081666667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45977.16081666667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45977.16081666667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45977.16081666667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45977.16081666667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45977.16081666667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45977.16081666667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45977.16081666667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45977.16081666667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45977.16081666667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45977.16081666667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45977.16081666667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45977.16081666667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45977.16081666667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45977.16081666667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45977.16081666667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45977.16081666667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45977.16081666667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45977.16081666667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45977.16081666667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45977.16081666667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45977.16081666667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45977.16081666667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45977.16081666667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45977.16081666667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45977.16081666667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45977.16081666667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45977.16081666667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45977.16081666667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45977.16081666667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45977.16081666667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45977.16081666667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45977.16081666667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45977.16081666667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45977.16081666667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45977.16081666667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45977.16081666667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45977.16081666667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45977.16081666667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45977.16081666667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45977.16081666667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45977.16081666667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45977.16081666667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45977.16081666667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45977.16081666667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45977.16081666667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45977.16081666667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45977.16081666667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45977.16081666667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45977.16081666667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45977.16081666667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45977.16081666667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45977.16081666667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45977.16081666667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45977.16081666667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45977.16081666667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45977.16081666667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45977.16081666667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45977.16081666667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45977.16081666667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45977.16081666667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45977.16081666667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45977.16081666667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45977.16081666667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45977.16081666667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45977.16081666667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45977.16081666667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45977.16081666667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45977.16081666667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45977.16081666667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45977.16081666667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45977.16081666667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45977.16081666667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45977.16081666667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45977.16081666667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45977.16081666667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45977.16081666667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45977.16081666667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45977.16081666667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45977.16081666667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45977.16081666667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45977.16081666667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45977.16081666667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45977.16081666667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45977.16081666667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45977.16081666667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45977.16081666667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45977.16081666667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45977.16081666667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45977.16081666667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45977.16081666667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45977.16081666667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45977.16081666667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45977.16081666667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45977.16081666667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45977.16081666667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45977.16081666667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45977.16081666667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45977.16081666667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45977.16081666667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45977.16081666667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45977.16081666667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45977.16081666667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45977.16081666667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45977.16081666667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45977.16081666667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45977.16081666667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45977.16081666667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45977.16081666667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45977.16081666667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45977.16081666667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45977.16081666667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45977.16081666667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45977.16081666667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45977.16081666667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45977.16081666667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45977.16081666667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45977.16081666667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45977.16081666667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45977.16081666667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45977.16081666667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45977.16081666667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45977.16081666667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45977.16081666667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45977.16081666667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45977.16081666667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45977.16081666667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45977.16081666667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45977.16081666667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45977.16081666667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45977.16081666667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45977.16081666667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45977.16081666667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45977.16081666667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45977.16081666667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45977.16081666667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45977.16081666667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45977.16081666667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45977.16081666667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45977.16081666667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45977.16081666667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45977.16081666667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45977.16081666667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45977.16081666667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45977.16081666667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45977.16081666667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45977.16081666667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45977.16081666667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45977.16081666667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45977.16081666667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45977.16081666667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45977.16081666667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45977.16081666667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45977.16081666667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45977.16081666667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45977.16081666667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45977.16081666667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45977.16081666667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45977.16081666667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45977.16081666667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45977.16081666667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45977.16081666667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45977.16081666667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45977.16081666667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45977.16081666667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45977.16081666667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45977.16081666667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45977.16081666667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45977.16081666667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45977.16081666667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45977.16081666667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45977.16081666667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45977.16081666667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45977.16081666667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45977.16081666667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45977.16081666667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45977.16081666667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45977.16081666667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45977.16081666667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45977.16081666667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45977.16081666667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45977.16081666667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45977.16081666667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45977.16081666667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45977.16081666667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45977.16081666667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45977.16081666667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45977.16081666667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45977.16081666667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45977.16081666667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45977.16081666667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45977.16081666667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45977.16081666667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45977.16081666667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45977.16081666667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45977.16081666667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45977.16081666667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45977.16081666667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45977.16081666667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45977.16081666667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45977.16081666667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45977.16081666667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45977.16081666667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45977.16081666667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45977.16081666667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45977.16081666667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45977.16081666667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45977.16081666667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45977.16081666667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45977.16081666667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45977.16081666667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45977.16081666667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45977.16081666667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45977.16081666667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45977.16081666667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45977.16081666667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45977.16081666667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45977.16081666667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45977.16081666667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45977.16081666667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45977.16081666667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45977.16081666667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45977.16081666667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45977.16081666667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45977.16081666667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45977.16081666667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45977.16081666667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45977.16081666667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45977.16081666667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45977.16081666667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45977.16081666667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45977.16081666667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45977.16081666667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45977.16081666667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45977.16081666667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45977.16081666667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45977.16081666667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45977.16081666667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45977.16081666667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45977.16081666667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45977.16081666667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45977.16081666667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45977.16081666667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45977.16081666667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45977.16081666667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45977.16081666667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45977.16081666667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45977.16081666667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45977.16081666667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45977.16081666667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45977.16081666667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45977.16081666667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45977.16081666667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45977.16081666667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45977.16081666667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45977.16081666667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45977.16081666667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45977.16081666667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45977.16081666667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45977.16081666667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45977.16081666667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45977.16081666667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45977.16081666667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45977.16081666667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45977.16081666667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45977.16081666667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45977.16081666667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45977.16081666667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45977.16081666667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45977.16081666667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45977.16081666667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45977.16081666667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45977.16081666667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45977.16081666667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45977.16081666667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45977.16081666667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45977.16081666667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45977.16081666667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45977.16081666667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45977.16081666667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45977.16081666667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45977.16081666667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45977.16081666667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45977.16081666667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45977.16081666667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45977.16081666667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45977.16081666667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45977.16081666667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45977.16081666667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45977.16081666667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45977.16081666667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45977.16081666667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45977.16081666667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45977.16081666667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45977.16081666667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45977.16081666667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45977.16081666667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45977.16081666667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45977.16081666667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45977.16081666667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45977.16081666667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45977.16081666667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45977.16081666667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45977.16081666667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45977.16081666667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45977.16081666667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45977.16081666667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45977.16081666667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45977.16081666667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45977.16081666667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45977.16081666667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45977.16081666667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45977.16081666667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45977.16081666667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45977.16081666667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45977.16081666667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45977.16081666667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45977.16081666667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45977.16081666667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45977.16081666667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45977.16081666667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45977.16081666667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45977.16081666667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45977.16081666667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45977.16081666667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45977.16081666667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45977.16081666667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45977.16081666667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45977.16081666667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45977.16081666667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45977.16081666667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45977.16081666667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45977.16081666667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45977.16081666667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45977.16081666667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45977.16081666667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45977.16081666667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45977.16081666667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45977.16081666667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45977.16081666667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45977.16081666667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45977.16081666667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45977.16081666667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45977.16081666667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45977.16081666667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45977.16081666667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45977.16081666667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45977.16081666667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45977.16081666667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45977.16081666667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45977.16081666667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45977.16081666667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45977.16081666667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45977.16081666667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45977.16081666667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45977.16081666667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45977.16081666667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45977.16081666667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45977.16081666667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45977.16081666667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45977.16081666667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45977.16081666667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45977.16081666667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45977.16081666667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45977.16081666667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45977.16081666667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45977.16081666667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45977.16081666667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45977.16081666667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45977.16081666667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45977.16081666667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45977.16081666667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45977.16081666667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45977.16081666667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45977.16081666667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45977.16081666667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45977.16081666667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45977.16081666667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45977.16081666667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45977.16081666667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45977.16081666667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45977.16081666667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45977.16081666667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45977.16081666667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45977.16081666667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45977.16081666667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45977.16081666667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45977.16081666667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45977.16081666667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45977.16081666667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45977.16081666667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45977.16081666667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45977.16081666667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45977.16081666667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45977.16081666667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45977.16081666667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45977.16081666667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45977.16081666667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45977.16081666667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45977.16081666667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45977.16081666667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45977.16081666667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45977.16081666667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45977.16081666667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45977.16081666667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45977.16081666667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45977.16081666667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45977.16081666667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45977.16081666667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45977.16081666667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45977.16081666667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45977.16081666667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45977.16081666667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45977.16081666667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45977.16081666667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45977.16081666667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45977.16081666667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45977.16081666667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45977.16081666667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45977.16081666667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45977.16081666667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45977.16081666667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45977.16081666667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45977.16081666667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45977.16081666667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45977.16081666667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45977.16081666667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45977.16081666667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45977.16081666667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45977.16081666667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45977.16081666667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45977.16081666667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45977.16081666667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45977.16081666667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45977.16081666667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45977.16081666667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45977.16081666667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45977.16081666667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45977.16081666667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45977.16081666667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45977.16081666667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45977.16081666667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45977.16081666667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45977.16081666667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45977.16081666667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45977.16081666667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45977.16081666667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45977.16081666667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45977.16081666667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45977.16081666667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45977.16081666667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45977.16081666667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45977.16081666667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45977.16081666667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45977.16081666667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45977.16081666667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45977.16081666667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45977.16081666667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45977.16081666667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45977.16081666667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45977.16081666667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45977.16081666667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45977.16081666667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45977.16081666667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45977.16081666667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45977.16081666667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45977.16081666667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45977.16081666667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45977.16081666667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45977.16081666667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45977.16081666667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45977.16081666667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45977.16081666667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45977.16081666667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45977.16081666667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45977.16081666667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45977.16081666667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45977.16081666667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45977.16081666667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45977.16081666667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45977.16081666667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45977.16081666667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45977.16081666667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45977.16081666667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45977.16081666667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45977.16081666667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45977.16081666667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45977.16081666667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45977.16081666667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45977.16081666667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45977.16081666667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45977.16081666667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45977.16081666667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45977.16081666667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45977.16081666667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45977.16081666667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45977.16081666667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45977.16081666667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45977.16081666667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45977.16081666667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45977.16081666667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45977.16081666667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45977.16081666667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45977.16081666667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45977.16081666667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45977.16081666667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45977.16081666667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45977.16081666667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45977.16081666667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45977.16081666667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45977.16081666667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45977.16081666667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45977.16081666667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45977.16081666667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45977.16081666667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45977.16081666667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45977.16081666667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45977.16081666667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45977.16081666667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45977.16081666667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45977.16081666667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45977.16081666667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45977.16081666667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45977.16081666667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45977.16081666667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45977.16081666667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45977.16081666667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45977.16081666667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45977.16081666667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45977.16081666667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45977.16081666667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45977.16081666667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45977.16081666667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45977.16081666667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45977.16081666667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45977.16081666667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45977.16081666667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45977.16081666667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45977.16081666667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45977.16081666667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45977.16081666667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45977.16081666667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45977.16081666667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45977.16081666667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45977.16081666667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45977.16081666667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45977.16081666667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45977.16081666667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45977.16081666667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45977.16081666667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45977.16081666667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45977.16081666667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45977.16081666667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45977.16081666667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45977.16081666667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45977.16081666667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45977.16081666667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45977.16081666667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45977.16081666667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45977.16081666667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45977.16081666667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45977.16081666667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45977.16081666667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45977.16081666667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45977.16081666667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45977.16081666667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45977.16081666667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45977.16081666667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45977.16081666667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45977.16081666667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45977.16081666667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45977.16081666667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45977.16081666667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45977.16081666667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45977.16081666667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45977.16081666667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45977.16081666667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45977.16081666667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45977.16081666667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45977.16081666667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45977.16081666667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45977.16081666667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45977.16081666667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45977.16081666667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45977.16081666667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45977.16081666667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45977.16081666667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45977.16081666667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45977.16081666667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45977.16081666667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45977.16081666667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45977.16081666667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45977.16081666667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45977.16081666667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45977.16081666667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45977.16081666667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45977.16081666667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45977.16081666667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45977.16081666667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45977.16081666667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45977.16081666667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45977.16081666667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45977.16081666667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45977.16081666667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45977.16081666667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45977.16081666667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45977.16081666667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45977.16081666667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45977.16081666667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45977.16081666667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45977.16081666667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45977.16081666667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45977.16081666667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45977.16081666667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45977.16081666667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45977.16081666667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45977.16081666667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45977.16081666667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45977.16081666667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45977.16081666667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45977.16081666667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45977.16081666667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45977.16081666667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45977.16081666667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45977.16081666667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45977.16081666667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45977.16081666667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45977.16081666667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45977.16081666667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45977.16081666667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45977.16081666667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45977.16081666667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45977.16081666667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45977.16081666667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45977.16081666667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45977.16081666667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45977.16081666667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45977.16081666667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45977.16081666667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45977.16081666667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45977.16081666667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45977.16081666667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45977.16081666667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45977.16081666667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45977.16081666667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45977.16081666667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45977.16081666667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45977.16081666667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45977.16081666667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45977.16081666667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45977.16081666667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45977.16081666667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45977.16081666667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45977.16081666667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45977.16081666667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45977.16081666667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45977.16081666667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45977.16081666667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45977.16081666667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45977.16081666667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45977.16081666667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45977.16081666667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45977.16081666667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45977.16081666667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45977.16081666667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45977.16081666667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45977.16081666667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45977.16081666667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45977.16081666667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45977.16081666667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45977.16081666667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45977.16081666667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45977.16081666667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45977.16081666667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45977.16081666667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45977.16081666667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45977.16081666667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45977.16081666667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45977.16081666667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45977.16081666667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45977.16081666667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45977.16081666667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45977.16081666667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45977.16081666667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45977.16081666667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45977.16081666667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45977.16081666667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45977.16081666667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45977.16081666667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45977.16081666667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45977.16081666667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45977.16081666667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45977.16081666667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45977.16081666667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45977.16081666667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45977.16081666667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45977.16081666667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45977.16081666667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45977.16081666667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45977.16081666667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45977.16081666667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45977.16081666667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45977.16081666667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45977.16081666667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45977.16081666667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45977.16081666667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45977.16081666667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45977.16081666667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45977.16081666667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45977.16081666667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45977.16081666667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45977.16081666667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45977.16081666667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45977.16081666667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45977.16081666667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45977.16081666667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45977.16081666667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45977.16081666667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45977.16081666667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45977.16081666667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45977.16081666667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45977.16081666667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45977.16081666667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45977.16081666667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45977.16081666667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45977.16081666667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45977.16081666667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45977.16081666667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45977.16081666667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45977.16081666667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45977.16081666667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45977.16081666667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45977.16081666667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45977.16081666667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45977.16081666667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45977.16081666667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45977.16081666667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45977.16081666667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45977.16081666667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45977.16081666667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45977.16081666667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45977.16081666667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45977.16081666667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45977.16081666667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45977.16081666667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45977.16081666667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45977.16081666667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45977.16081666667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45977.16081666667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45977.16081666667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45977.16081666667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45977.16081666667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45977.16081666667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45977.16081666667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45977.16081666667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45977.16081666667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45977.16081666667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45977.16081666667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45977.16081666667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45977.16081666667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45977.16081666667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45977.16081666667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45977.16081666667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45977.16081666667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45977.16081666667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45977.16081666667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45977.16081666667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45977.16081666667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45977.16081666667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45977.16081666667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45977.16081666667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45977.16081666667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45977.16081666667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45977.16081666667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45977.16081666667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45977.16081666667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45977.16081666667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45977.16081666667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45977.16081666667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45977.16081666667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45977.16081666667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45977.16081666667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45977.16081666667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45977.16081666667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45977.16081666667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45977.16081666667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45977.16081666667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45977.16081666667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45977.16081666667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45977.16081666667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45977.16081666667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45977.16081666667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45977.16081666667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45977.16081666667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45977.16081666667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45977.16081666667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45977.16081666667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45977.16081666667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45977.16081666667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45977.16081666667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45977.16081666667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45977.16081666667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45977.16081666667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45977.16081666667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45977.16081666667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45977.16081666667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45977.16081666667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45977.16081666667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45977.16081666667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45977.16081666667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45977.16081666667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45977.16081666667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45977.16081666667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45977.16081666667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45977.16081666667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45977.16081666667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45977.16081666667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45977.16081666667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45977.16081666667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45977.16081666667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45977.16081666667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45977.16081666667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45977.16081666667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45977.16081666667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45977.16081666667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45977.16081666667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45977.16081666667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45977.16081666667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45977.16081666667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45977.16081666667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45977.16081666667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45977.16081666667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45977.16081666667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45977.16081666667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45977.16081666667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45977.16081666667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45977.16081666667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45977.16081666667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45977.16081666667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45977.16081666667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45977.16081666667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45977.16081666667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45977.16081666667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45977.16081666667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45977.16081666667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45977.16081666667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45977.16081666667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45977.16081666667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45977.16081666667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45977.16081666667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45977.16081666667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45977.16081666667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45977.16081666667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45977.16081666667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45977.16081666667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45977.16081666667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45977.16081666667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45977.16081666667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45977.16081666667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45977.16081666667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45977.16081666667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45977.16081666667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45977.16081666667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45977.16081666667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45977.16081666667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45977.16081666667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45977.16081666667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45977.16081666667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45977.16081666667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45977.16081666667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45977.16081666667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45977.16081666667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45977.16081666667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45977.16081666667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45977.16081666667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45977.16081666667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45977.16081666667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45977.16081666667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45977.16081666667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45977.16081666667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45977.16081666667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45977.16081666667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45977.16081666667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45977.16081666667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45977.16081666667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45977.16081666667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45977.16081666667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45977.16081666667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45977.16081666667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45977.16081666667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45977.16081666667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45977.16081666667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45977.16081666667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45977.16081666667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45977.16081666667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45977.16081666667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45977.16081666667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45977.16081666667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45977.16081666667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45977.16081666667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45977.16081666667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45977.16081666667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45977.16081666667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45977.16081666667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45977.16081666667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45977.16081666667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45977.16081666667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45977.16081666667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45977.16081666667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45977.16081666667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45977.16081666667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45977.16081666667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45977.16081666667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45977.16081666667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45977.16081666667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45977.16081666667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45977.16081666667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45977.16081666667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45977.16081666667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45977.16081666667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45977.16081666667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45977.16081666667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45977.16081666667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45977.16081666667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45977.16081666667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45977.16081666667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45977.16081666667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45977.16081666667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45977.16081666667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45977.16081666667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45977.16081666667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45977.16081666667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45977.16081666667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45977.16081666667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45977.16081666667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45977.16081666667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45977.16081666667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45977.16081666667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45977.16081666667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45977.16081666667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45977.16081666667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45977.16081666667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45977.16081666667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45977.16081666667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45977.16081666667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45977.16081666667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45977.16081666667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45977.16081666667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45977.16081666667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45977.16081666667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45977.16081666667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45977.16081666667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45977.16081666667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45977.16081666667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45977.16081666667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45977.16081666667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45977.16081666667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45977.16081666667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45977.16081666667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45977.16081666667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45977.16081666667</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39118</v>
      </c>
      <c r="B2" s="92" t="str">
        <f>IFERROR(VLOOKUP(D2,DB!A:K,11,0),"")</f>
        <v>R4</v>
      </c>
      <c r="C2" s="94">
        <v>1</v>
      </c>
      <c r="D2" s="92" t="s">
        <v>35092</v>
      </c>
      <c r="E2" s="95" t="s">
        <v>39021</v>
      </c>
      <c r="F2" s="96">
        <v>45703.480717592596</v>
      </c>
      <c r="G2" s="97">
        <f t="shared" ref="G2" ca="1" si="0">IFERROR(NOW()-F2,"")</f>
        <v>273.68009907407395</v>
      </c>
      <c r="H2" s="96">
        <v>45703.474768518521</v>
      </c>
      <c r="I2" s="96" t="str">
        <f>IFERROR(VLOOKUP(D2,DB!A:F,6,0),"")</f>
        <v>SCECO</v>
      </c>
      <c r="J2" s="96" t="str">
        <f>IFERROR(VLOOKUP(D2,DB!A:G,7,0),"")</f>
        <v>Dead</v>
      </c>
      <c r="K2" s="98" t="s">
        <v>39119</v>
      </c>
      <c r="L2" s="92" t="str">
        <f>IFERROR(VLOOKUP(D2,DB!A:I,9,0),"")</f>
        <v>Latis</v>
      </c>
    </row>
    <row r="3" spans="1:16" ht="15" customHeight="1">
      <c r="A3" s="135" t="s">
        <v>39120</v>
      </c>
      <c r="B3" s="135" t="str">
        <f>IFERROR(VLOOKUP(D3,DB!A:K,11,0),"")</f>
        <v>R4</v>
      </c>
      <c r="C3" s="94">
        <v>1</v>
      </c>
      <c r="D3" s="92" t="s">
        <v>34317</v>
      </c>
      <c r="E3" s="95" t="s">
        <v>39021</v>
      </c>
      <c r="F3" s="96">
        <v>45976.589108796295</v>
      </c>
      <c r="G3" s="97">
        <f ca="1">IFERROR(NOW()-F3,"")</f>
        <v>0.57170787037466653</v>
      </c>
      <c r="H3" s="96">
        <v>45976.583136574074</v>
      </c>
      <c r="I3" s="135" t="str">
        <f>IFERROR(VLOOKUP(D3,DB!A:F,6,0),"")</f>
        <v>SCECO</v>
      </c>
      <c r="J3" s="135" t="str">
        <f>IFERROR(VLOOKUP(D3,DB!A:G,7,0),"")</f>
        <v>Dead</v>
      </c>
      <c r="K3" s="98" t="s">
        <v>39121</v>
      </c>
      <c r="L3" s="92" t="str">
        <f>IFERROR(VLOOKUP(D3,DB!A:I,9,0),"")</f>
        <v>Latis</v>
      </c>
    </row>
    <row r="4" spans="1:16" ht="15" customHeight="1">
      <c r="A4" s="135" t="s">
        <v>39122</v>
      </c>
      <c r="B4" s="135" t="str">
        <f>IFERROR(VLOOKUP(D4,DB!A:K,11,0),"")</f>
        <v>R4</v>
      </c>
      <c r="C4" s="94">
        <v>1</v>
      </c>
      <c r="D4" s="92" t="s">
        <v>36293</v>
      </c>
      <c r="E4" s="95" t="s">
        <v>39021</v>
      </c>
      <c r="F4" s="96">
        <v>45976.786273148151</v>
      </c>
      <c r="G4" s="97">
        <f ca="1">IFERROR(NOW()-F4,"")</f>
        <v>0.37454351851920364</v>
      </c>
      <c r="H4" s="96">
        <v>45976.780682870369</v>
      </c>
      <c r="I4" s="135" t="str">
        <f>IFERROR(VLOOKUP(D4,DB!A:F,6,0),"")</f>
        <v>Generator-SG</v>
      </c>
      <c r="J4" s="135" t="str">
        <f>IFERROR(VLOOKUP(D4,DB!A:G,7,0),"")</f>
        <v>No BB Shifted</v>
      </c>
      <c r="K4" s="98" t="s">
        <v>39123</v>
      </c>
      <c r="L4" s="92" t="str">
        <f>IFERROR(VLOOKUP(D4,DB!A:I,9,0),"")</f>
        <v>Latis</v>
      </c>
    </row>
    <row r="5" spans="1:16" ht="15" customHeight="1">
      <c r="A5" s="135" t="s">
        <v>39124</v>
      </c>
      <c r="B5" s="135" t="str">
        <f>IFERROR(VLOOKUP(D5,DB!A:K,11,0),"")</f>
        <v>R4</v>
      </c>
      <c r="C5" s="94">
        <v>1</v>
      </c>
      <c r="D5" s="92" t="s">
        <v>36693</v>
      </c>
      <c r="E5" s="95" t="s">
        <v>39021</v>
      </c>
      <c r="F5" s="96">
        <v>45977.092916666668</v>
      </c>
      <c r="G5" s="97">
        <f ca="1">IFERROR(NOW()-F5,"")</f>
        <v>6.7900000001827721E-2</v>
      </c>
      <c r="H5" s="96">
        <v>45977.092881944445</v>
      </c>
      <c r="I5" s="135" t="str">
        <f>IFERROR(VLOOKUP(D5,DB!A:F,6,0),"")</f>
        <v>Generator-SG</v>
      </c>
      <c r="J5" s="135" t="str">
        <f>IFERROR(VLOOKUP(D5,DB!A:G,7,0),"")</f>
        <v>Weak</v>
      </c>
      <c r="K5" s="98" t="s">
        <v>39123</v>
      </c>
      <c r="L5" s="92" t="str">
        <f>IFERROR(VLOOKUP(D5,DB!A:I,9,0),"")</f>
        <v>Latis</v>
      </c>
    </row>
    <row r="6" spans="1:16" ht="15" customHeight="1">
      <c r="A6" s="135"/>
      <c r="B6" s="135" t="str">
        <f>IFERROR(VLOOKUP(D6,DB!A:K,11,0),"")</f>
        <v/>
      </c>
      <c r="C6" s="94"/>
      <c r="D6" s="92"/>
      <c r="E6" s="95"/>
      <c r="F6" s="96"/>
      <c r="G6" s="97">
        <f ca="1">IFERROR(NOW()-F6,"")</f>
        <v>45977.16081666667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45977.16081666667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45977.16081666667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45977.16081666667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45977.16081666667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45977.16081666667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45977.16081666667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45977.16081666667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45977.16081666667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45977.16081666667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45977.16081666667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45977.16081666667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45977.16081666667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45977.16081666667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45977.16081666667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45977.16081666667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45977.16081666667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45977.16081666667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45977.16081666667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45977.16081666667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45977.16081666667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45977.16081666667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45977.16081666667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45977.16081666667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45977.16081666667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45977.16081666667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45977.16081666667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45977.16081666667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45977.16081666667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45977.16081666667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45977.16081666667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45977.16081666667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45977.16081666667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45977.16081666667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45977.16081666667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45977.16081666667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45977.16081666667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45977.16081666667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45977.16081666667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45977.16081666667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45977.16081666667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45977.16081666667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45977.16081666667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45977.16081666667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45977.16081666667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45977.16081666667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45977.16081666667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45977.16081666667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45977.16081666667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45977.16081666667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45977.16081666667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45977.16081666667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45977.16081666667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45977.16081666667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45977.16081666667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45977.16081666667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45977.16081666667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45977.16081666667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45977.16081666667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45977.16081666667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45977.16081666667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45977.16081666667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45977.16081666667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45977.16081666667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45977.16081666667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45977.16081666667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45977.16081666667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45977.16081666667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45977.16081666667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45977.16081666667</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45977.16081666667</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45977.16081666667</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45977.16081666667</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45977.16081666667</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45977.16081666667</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45977.16081666667</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45977.16081666667</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8"/>
  <sheetViews>
    <sheetView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39125</v>
      </c>
      <c r="B2" s="37" t="str">
        <f>IFERROR(VLOOKUP(D2,DB!A:K,11,0),"")</f>
        <v>R5</v>
      </c>
      <c r="C2" s="37">
        <v>3</v>
      </c>
      <c r="D2" s="107" t="s">
        <v>36011</v>
      </c>
      <c r="E2" s="37" t="s">
        <v>39021</v>
      </c>
      <c r="F2" s="38">
        <v>45891.832060185188</v>
      </c>
      <c r="G2" s="116">
        <f ca="1">IFERROR(NOW()-F2,"")</f>
        <v>85.328756481481832</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39024</v>
      </c>
      <c r="F3" s="38">
        <v>45926.188877314817</v>
      </c>
      <c r="G3" s="116">
        <f t="shared" ref="G3" ca="1" si="0">IFERROR(NOW()-F3,"")</f>
        <v>50.971939351853507</v>
      </c>
      <c r="H3" s="38">
        <v>45926.158159722225</v>
      </c>
      <c r="I3" s="37" t="str">
        <f>IFERROR(VLOOKUP(D3,DB!A:F,6,0),"")</f>
        <v>SCECO</v>
      </c>
      <c r="J3" s="37" t="str">
        <f>IFERROR(VLOOKUP(D3,DB!A:G,7,0),"")</f>
        <v>Good</v>
      </c>
      <c r="K3" s="37" t="s">
        <v>39128</v>
      </c>
      <c r="L3" s="37" t="str">
        <f>IFERROR(VLOOKUP(D3,DB!A:I,9,0),"")</f>
        <v>Latis</v>
      </c>
      <c r="M3" s="106"/>
    </row>
    <row r="4" spans="1:13" ht="48" customHeight="1">
      <c r="A4" s="124" t="s">
        <v>39129</v>
      </c>
      <c r="B4" s="124" t="str">
        <f>IFERROR(VLOOKUP(D4,DB!A:K,11,0),"")</f>
        <v>R5</v>
      </c>
      <c r="C4" s="124">
        <v>1</v>
      </c>
      <c r="D4" s="124" t="s">
        <v>34758</v>
      </c>
      <c r="E4" s="124" t="s">
        <v>39024</v>
      </c>
      <c r="F4" s="125">
        <v>45948.661111111112</v>
      </c>
      <c r="G4" s="126">
        <f t="shared" ref="G4" ca="1" si="1">IFERROR(NOW()-F4,"")</f>
        <v>28.499705555557739</v>
      </c>
      <c r="H4" s="125">
        <v>45948.661111111112</v>
      </c>
      <c r="I4" s="124" t="str">
        <f>IFERROR(VLOOKUP(D4,DB!A:F,6,0),"")</f>
        <v>SCECO</v>
      </c>
      <c r="J4" s="124" t="str">
        <f>IFERROR(VLOOKUP(D4,DB!A:G,7,0),"")</f>
        <v>Dead</v>
      </c>
      <c r="K4" s="124" t="s">
        <v>39130</v>
      </c>
      <c r="L4" s="124" t="str">
        <f>IFERROR(VLOOKUP(D4,DB!A:I,9,0),"")</f>
        <v>Latis</v>
      </c>
    </row>
    <row r="5" spans="1:13" ht="30.75">
      <c r="A5" s="124" t="s">
        <v>39131</v>
      </c>
      <c r="B5" s="124" t="s">
        <v>5443</v>
      </c>
      <c r="C5" s="124">
        <v>1</v>
      </c>
      <c r="D5" s="124" t="s">
        <v>32330</v>
      </c>
      <c r="E5" s="124" t="s">
        <v>39021</v>
      </c>
      <c r="F5" s="125">
        <v>45968.848599537036</v>
      </c>
      <c r="G5" s="126">
        <v>0.54726851851851854</v>
      </c>
      <c r="H5" s="125">
        <v>45968.827465277776</v>
      </c>
      <c r="I5" s="124" t="s">
        <v>22</v>
      </c>
      <c r="J5" s="124" t="s">
        <v>65</v>
      </c>
      <c r="K5" s="124" t="s">
        <v>39132</v>
      </c>
      <c r="L5" s="124" t="s">
        <v>8145</v>
      </c>
    </row>
    <row r="6" spans="1:13">
      <c r="A6" s="124" t="s">
        <v>39133</v>
      </c>
      <c r="B6" s="124" t="str">
        <f>IFERROR(VLOOKUP(D6,DB!A:K,11,0),"")</f>
        <v>R5</v>
      </c>
      <c r="C6" s="124"/>
      <c r="D6" s="124" t="s">
        <v>33027</v>
      </c>
      <c r="E6" s="124" t="s">
        <v>39021</v>
      </c>
      <c r="F6" s="158">
        <v>45977.009479166663</v>
      </c>
      <c r="G6" s="126">
        <f t="shared" ref="G6:G31" ca="1" si="2">IFERROR(NOW()-F6,"")</f>
        <v>0.15133750000677537</v>
      </c>
      <c r="H6" s="158">
        <v>45976.947858796295</v>
      </c>
      <c r="I6" s="124" t="str">
        <f>IFERROR(VLOOKUP(D6,DB!A:F,6,0),"")</f>
        <v>SCECO</v>
      </c>
      <c r="J6" s="124" t="str">
        <f>IFERROR(VLOOKUP(D6,DB!A:G,7,0),"")</f>
        <v>No BB Design</v>
      </c>
      <c r="K6" s="124" t="s">
        <v>39134</v>
      </c>
      <c r="L6" s="124" t="str">
        <f>IFERROR(VLOOKUP(D6,DB!A:I,9,0),"")</f>
        <v>Latis</v>
      </c>
    </row>
    <row r="7" spans="1:13">
      <c r="A7" s="124"/>
      <c r="B7" s="124" t="str">
        <f>IFERROR(VLOOKUP(D7,DB!A:K,11,0),"")</f>
        <v/>
      </c>
      <c r="C7" s="124"/>
      <c r="D7" s="124"/>
      <c r="E7" s="124"/>
      <c r="F7" s="124"/>
      <c r="G7" s="126">
        <f t="shared" ca="1" si="2"/>
        <v>45977.16081666667</v>
      </c>
      <c r="H7" s="124"/>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45977.16081666667</v>
      </c>
      <c r="H8" s="124"/>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45977.16081666667</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45977.16081666667</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45977.16081666667</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45977.16081666667</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45977.16081666667</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45977.16081666667</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45977.16081666667</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45977.16081666667</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45977.16081666667</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45977.16081666667</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45977.16081666667</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45977.16081666667</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45977.16081666667</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45977.16081666667</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45977.16081666667</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45977.16081666667</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4">
        <f t="shared" ca="1" si="2"/>
        <v>45977.16081666667</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ca="1" si="2"/>
        <v>45977.16081666667</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ca="1" si="2"/>
        <v>45977.16081666667</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2"/>
        <v>45977.16081666667</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2"/>
        <v>45977.16081666667</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2"/>
        <v>45977.16081666667</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45977.16081666667</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ref="G32:G95" ca="1" si="3">IFERROR(NOW()-F32,"")</f>
        <v>45977.16081666667</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3"/>
        <v>45977.16081666667</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45977.16081666667</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45977.16081666667</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45977.16081666667</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45977.16081666667</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45977.16081666667</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45977.16081666667</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45977.16081666667</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45977.16081666667</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45977.16081666667</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45977.16081666667</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45977.16081666667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45977.16081666667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45977.16081666667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45977.16081666667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45977.16081666667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45977.16081666667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45977.16081666667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45977.16081666667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45977.16081666667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45977.16081666667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45977.16081666667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45977.16081666667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45977.16081666667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45977.16081666667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45977.16081666667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45977.16081666667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45977.16081666667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45977.16081666667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45977.16081666667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45977.16081666667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45977.16081666667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45977.16081666667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45977.16081666667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45977.16081666667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45977.16081666667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45977.16081666667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45977.16081666667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45977.16081666667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45977.16081666667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45977.16081666667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45977.16081666667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45977.16081666667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45977.16081666667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45977.16081666667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45977.16081666667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45977.16081666667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45977.16081666667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45977.16081666667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45977.16081666667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45977.16081666667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45977.16081666667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45977.16081666667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45977.16081666667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45977.16081666667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45977.16081666667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45977.16081666667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45977.16081666667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45977.16081666667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45977.16081666667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45977.16081666667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45977.16081666667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45977.16081666667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ref="G96:G159" ca="1" si="4">IFERROR(NOW()-F96,"")</f>
        <v>45977.16081666667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45977.16081666667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45977.16081666667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45977.16081666667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45977.16081666667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45977.16081666667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45977.16081666667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45977.16081666667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45977.16081666667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45977.16081666667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45977.16081666667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45977.16081666667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45977.16081666667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45977.16081666667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45977.16081666667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45977.16081666667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45977.16081666667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45977.16081666667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45977.16081666667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45977.16081666667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45977.16081666667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45977.16081666667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45977.16081666667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45977.16081666667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45977.16081666667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45977.16081666667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45977.16081666667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45977.16081666667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45977.16081666667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45977.16081666667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45977.16081666667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45977.16081666667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45977.16081666667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45977.16081666667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45977.16081666667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45977.16081666667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45977.16081666667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45977.16081666667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45977.16081666667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45977.16081666667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45977.16081666667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45977.16081666667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45977.16081666667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45977.16081666667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45977.16081666667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45977.16081666667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45977.16081666667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45977.16081666667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45977.16081666667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45977.16081666667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45977.16081666667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45977.16081666667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45977.16081666667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45977.16081666667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45977.16081666667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45977.16081666667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45977.16081666667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45977.16081666667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45977.16081666667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45977.16081666667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45977.16081666667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45977.16081666667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45977.16081666667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45977.16081666667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ref="G160:G223" ca="1" si="5">IFERROR(NOW()-F160,"")</f>
        <v>45977.16081666667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45977.16081666667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45977.16081666667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45977.16081666667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45977.16081666667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45977.16081666667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45977.16081666667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45977.16081666667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45977.16081666667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45977.16081666667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45977.16081666667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45977.16081666667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45977.16081666667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45977.16081666667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45977.16081666667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45977.16081666667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45977.16081666667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45977.16081666667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45977.16081666667</v>
      </c>
      <c r="H178" s="124"/>
      <c r="I178" s="124" t="str">
        <f>IFERROR(VLOOKUP(D178,DB!A:F,6,0),"")</f>
        <v/>
      </c>
      <c r="J178" s="124" t="str">
        <f>IFERROR(VLOOKUP(D178,DB!A:G,7,0),"")</f>
        <v/>
      </c>
      <c r="K178" s="124"/>
      <c r="L178" s="124" t="str">
        <f>IFERROR(VLOOKUP(D178,DB!A:I,9,0),"")</f>
        <v/>
      </c>
    </row>
    <row r="179" spans="1:12">
      <c r="A179" s="124"/>
      <c r="B179" s="124"/>
      <c r="C179" s="124"/>
      <c r="D179" s="124"/>
      <c r="E179" s="124"/>
      <c r="F179" s="124"/>
      <c r="G179" s="124"/>
      <c r="H179" s="124"/>
      <c r="I179" s="124"/>
      <c r="J179" s="124"/>
      <c r="K179" s="124"/>
      <c r="L179" s="124"/>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sheetData>
  <dataValidations count="2">
    <dataValidation allowBlank="1" showInputMessage="1" showErrorMessage="1" sqref="E1" xr:uid="{920C6338-E771-4DAE-8C89-92A9093EA4DE}"/>
    <dataValidation type="list" allowBlank="1" showInputMessage="1" showErrorMessage="1" sqref="E2:E1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9"/>
  <sheetViews>
    <sheetView tabSelected="1"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1" ca="1" si="0">IFERROR(NOW()-F2,"-")</f>
        <v>45977.16081666667</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45977.16081666667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45977.16081666667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45977.16081666667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45977.16081666667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45977.16081666667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45977.16081666667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45977.16081666667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45977.16081666667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45977.16081666667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45977.16081666667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45977.16081666667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45977.16081666667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45977.16081666667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45977.16081666667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45977.16081666667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45977.16081666667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45977.16081666667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45977.16081666667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45977.16081666667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45977.16081666667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45977.16081666667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45977.16081666667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45977.16081666667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45977.16081666667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45977.16081666667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45977.16081666667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45977.16081666667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45977.16081666667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45977.16081666667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45977.16081666667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45977.16081666667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45977.16081666667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45977.16081666667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45977.16081666667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45977.16081666667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45977.16081666667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45977.16081666667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45977.16081666667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45977.16081666667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45977.16081666667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45977.16081666667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45977.16081666667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45977.16081666667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45977.16081666667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45977.16081666667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45977.16081666667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45977.16081666667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45977.16081666667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45977.16081666667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45977.16081666667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45977.16081666667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45977.16081666667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45977.16081666667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45977.16081666667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45977.16081666667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45977.16081666667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45977.16081666667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45977.16081666667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45977.16081666667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45977.16081666667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45977.16081666667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45977.16081666667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45977.16081666667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45977.16081666667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45977.16081666667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45977.16081666667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45977.16081666667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45977.16081666667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45977.16081666667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45977.16081666667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45977.16081666667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45977.16081666667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45977.16081666667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09" ca="1" si="2">IFERROR(NOW()-F76,"-")</f>
        <v>45977.16081666667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45977.16081666667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45977.16081666667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45977.16081666667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45977.16081666667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45977.16081666667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45977.16081666667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45977.16081666667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45977.16081666667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45977.16081666667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45977.16081666667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45977.16081666667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45977.16081666667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45977.16081666667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45977.16081666667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45977.16081666667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45977.16081666667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45977.16081666667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45977.16081666667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45977.16081666667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45977.16081666667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45977.16081666667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45977.16081666667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45977.16081666667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45977.16081666667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45977.16081666667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45977.16081666667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45977.16081666667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45977.16081666667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45977.16081666667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45977.16081666667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45977.16081666667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45977.16081666667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45977.16081666667</v>
      </c>
      <c r="H109" s="143"/>
      <c r="I109" s="141" t="str">
        <f>IFERROR(VLOOKUP(D109,DB!A:F,6,0),"")</f>
        <v/>
      </c>
      <c r="J109" s="141" t="str">
        <f>IFERROR(VLOOKUP(D109,DB!A:G,7,0),"")</f>
        <v/>
      </c>
      <c r="K109" s="144"/>
      <c r="L109" s="145" t="str">
        <f>IFERROR(VLOOKUP(D109,DB!A:I,9,0),"")</f>
        <v/>
      </c>
    </row>
  </sheetData>
  <dataValidations count="2">
    <dataValidation allowBlank="1" showInputMessage="1" showErrorMessage="1" sqref="E1" xr:uid="{9E1BC488-8814-4F8A-8DBE-742B3278AB71}"/>
    <dataValidation type="list" allowBlank="1" showInputMessage="1" showErrorMessage="1" sqref="E2:E10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2025-11-16T01:02:17Z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